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0" windowWidth="17055" windowHeight="9225"/>
  </bookViews>
  <sheets>
    <sheet name="Pesan-01" sheetId="1" r:id="rId1"/>
  </sheets>
  <calcPr calcId="144525"/>
</workbook>
</file>

<file path=xl/calcChain.xml><?xml version="1.0" encoding="utf-8"?>
<calcChain xmlns="http://schemas.openxmlformats.org/spreadsheetml/2006/main">
  <c r="C15" i="1" l="1"/>
  <c r="C222" i="1"/>
  <c r="C220" i="1"/>
  <c r="C40" i="1" l="1"/>
  <c r="C30" i="1"/>
  <c r="C29" i="1"/>
  <c r="C129" i="1" l="1"/>
  <c r="C119" i="1"/>
  <c r="C20" i="1" l="1"/>
  <c r="C24" i="1" l="1"/>
  <c r="C25" i="1" l="1"/>
  <c r="C13" i="1" l="1"/>
  <c r="C294" i="1" l="1"/>
  <c r="C293" i="1"/>
  <c r="C59" i="1"/>
  <c r="C147" i="1"/>
  <c r="C95" i="1"/>
  <c r="C58" i="1"/>
  <c r="C61" i="1" s="1"/>
  <c r="C139" i="1"/>
  <c r="C94" i="1"/>
  <c r="C57" i="1"/>
  <c r="C432" i="1"/>
  <c r="C436" i="1" s="1"/>
  <c r="C133" i="1"/>
  <c r="C90" i="1"/>
  <c r="C96" i="1" s="1"/>
  <c r="C100" i="1" s="1"/>
  <c r="C153" i="1"/>
  <c r="C98" i="1"/>
  <c r="C364" i="1"/>
  <c r="C258" i="1"/>
  <c r="C403" i="1"/>
  <c r="C194" i="1"/>
  <c r="C63" i="1"/>
  <c r="C207" i="1"/>
  <c r="C65" i="1"/>
  <c r="C174" i="1"/>
  <c r="C64" i="1"/>
  <c r="C160" i="1"/>
  <c r="C62" i="1"/>
  <c r="C60" i="1"/>
  <c r="C434" i="1" l="1"/>
  <c r="C435" i="1"/>
  <c r="C148" i="1"/>
  <c r="C134" i="1"/>
  <c r="C140" i="1" s="1"/>
  <c r="C262" i="1"/>
  <c r="C259" i="1"/>
  <c r="C111" i="1"/>
  <c r="C66" i="1"/>
  <c r="C68" i="1"/>
  <c r="C67" i="1"/>
  <c r="C437" i="1"/>
  <c r="C17" i="1"/>
  <c r="C142" i="1" l="1"/>
  <c r="C136" i="1"/>
  <c r="C138" i="1" s="1"/>
  <c r="C135" i="1"/>
  <c r="C440" i="1"/>
  <c r="C149" i="1"/>
  <c r="C150" i="1"/>
  <c r="C18" i="1"/>
  <c r="C221" i="1"/>
  <c r="C154" i="1"/>
  <c r="C144" i="1"/>
  <c r="C106" i="1"/>
  <c r="C158" i="1"/>
  <c r="C130" i="1"/>
  <c r="C120" i="1"/>
  <c r="C72" i="1"/>
  <c r="C75" i="1"/>
  <c r="C70" i="1"/>
  <c r="C73" i="1"/>
  <c r="C74" i="1"/>
  <c r="C71" i="1"/>
  <c r="C48" i="1"/>
  <c r="C155" i="1" l="1"/>
  <c r="C404" i="1"/>
  <c r="C407" i="1"/>
  <c r="C156" i="1"/>
  <c r="C141" i="1"/>
  <c r="C143" i="1" s="1"/>
  <c r="C365" i="1"/>
  <c r="C368" i="1"/>
  <c r="C107" i="1"/>
  <c r="C108" i="1" s="1"/>
  <c r="C109" i="1"/>
  <c r="C152" i="1"/>
  <c r="C7" i="1"/>
  <c r="C371" i="1" l="1"/>
  <c r="C265" i="1"/>
  <c r="C264" i="1"/>
  <c r="C32" i="1"/>
  <c r="C53" i="1"/>
  <c r="C54" i="1" s="1"/>
  <c r="C331" i="1"/>
  <c r="C438" i="1"/>
  <c r="C42" i="1"/>
  <c r="C370" i="1"/>
  <c r="C12" i="1"/>
  <c r="C8" i="1"/>
  <c r="C223" i="1" l="1"/>
  <c r="C44" i="1"/>
  <c r="C43" i="1"/>
  <c r="C45" i="1"/>
  <c r="C442" i="1" s="1"/>
  <c r="C441" i="1" l="1"/>
  <c r="C443" i="1" l="1"/>
  <c r="C47" i="1"/>
  <c r="C46" i="1"/>
  <c r="C50" i="1"/>
  <c r="C315" i="1" l="1"/>
  <c r="C289" i="1"/>
  <c r="C291" i="1" s="1"/>
  <c r="C184" i="1"/>
  <c r="C349" i="1" s="1"/>
  <c r="C350" i="1" s="1"/>
  <c r="C351" i="1" s="1"/>
  <c r="C248" i="1"/>
  <c r="C251" i="1" s="1"/>
  <c r="C181" i="1"/>
  <c r="C346" i="1" s="1"/>
  <c r="C347" i="1" s="1"/>
  <c r="C348" i="1" s="1"/>
  <c r="C176" i="1"/>
  <c r="C170" i="1"/>
  <c r="C394" i="1"/>
  <c r="C167" i="1"/>
  <c r="C355" i="1"/>
  <c r="C406" i="1"/>
  <c r="C367" i="1"/>
  <c r="C369" i="1" s="1"/>
  <c r="C405" i="1"/>
  <c r="C318" i="1"/>
  <c r="C323" i="1"/>
  <c r="C335" i="1"/>
  <c r="C151" i="1"/>
  <c r="C166" i="1"/>
  <c r="C314" i="1"/>
  <c r="C334" i="1"/>
  <c r="C137" i="1"/>
  <c r="C169" i="1"/>
  <c r="C179" i="1"/>
  <c r="C343" i="1" s="1"/>
  <c r="C344" i="1" s="1"/>
  <c r="C345" i="1" s="1"/>
  <c r="C326" i="1"/>
  <c r="C175" i="1"/>
  <c r="C247" i="1"/>
  <c r="C252" i="1" s="1"/>
  <c r="C393" i="1"/>
  <c r="C354" i="1"/>
  <c r="C214" i="1"/>
  <c r="C209" i="1"/>
  <c r="C204" i="1"/>
  <c r="C217" i="1"/>
  <c r="C196" i="1"/>
  <c r="C201" i="1"/>
  <c r="C261" i="1"/>
  <c r="C263" i="1" s="1"/>
  <c r="C260" i="1"/>
  <c r="C266" i="1" s="1"/>
  <c r="C286" i="1"/>
  <c r="C212" i="1"/>
  <c r="C199" i="1"/>
  <c r="C195" i="1"/>
  <c r="C208" i="1"/>
  <c r="C191" i="1"/>
  <c r="C189" i="1"/>
  <c r="C187" i="1"/>
  <c r="C123" i="1"/>
  <c r="C114" i="1"/>
  <c r="C164" i="1"/>
  <c r="C287" i="1"/>
  <c r="C163" i="1"/>
  <c r="C366" i="1"/>
  <c r="C372" i="1" s="1"/>
  <c r="C52" i="1"/>
  <c r="C168" i="1" l="1"/>
  <c r="C268" i="1"/>
  <c r="C282" i="1"/>
  <c r="C267" i="1"/>
  <c r="C280" i="1"/>
  <c r="C180" i="1"/>
  <c r="C177" i="1"/>
  <c r="C340" i="1" s="1"/>
  <c r="C341" i="1" s="1"/>
  <c r="C342" i="1" s="1"/>
  <c r="C320" i="1"/>
  <c r="C182" i="1"/>
  <c r="C178" i="1"/>
  <c r="C165" i="1"/>
  <c r="C211" i="1"/>
  <c r="C215" i="1"/>
  <c r="C213" i="1"/>
  <c r="C210" i="1"/>
  <c r="C202" i="1"/>
  <c r="C198" i="1"/>
  <c r="C200" i="1"/>
  <c r="C197" i="1"/>
  <c r="C288" i="1"/>
  <c r="C116" i="1"/>
  <c r="C117" i="1"/>
  <c r="C118" i="1"/>
  <c r="C115" i="1"/>
  <c r="C124" i="1"/>
  <c r="C126" i="1"/>
  <c r="C125" i="1"/>
  <c r="C127" i="1"/>
  <c r="C358" i="1"/>
  <c r="C359" i="1"/>
  <c r="C378" i="1" s="1"/>
  <c r="C382" i="1" s="1"/>
  <c r="C384" i="1" s="1"/>
  <c r="C374" i="1"/>
  <c r="C387" i="1"/>
  <c r="C373" i="1"/>
  <c r="C386" i="1"/>
  <c r="C389" i="1" s="1"/>
  <c r="C356" i="1"/>
  <c r="C357" i="1"/>
  <c r="C250" i="1"/>
  <c r="C249" i="1"/>
  <c r="C253" i="1"/>
  <c r="C281" i="1"/>
  <c r="C283" i="1"/>
  <c r="C269" i="1" l="1"/>
  <c r="C377" i="1"/>
  <c r="C360" i="1"/>
  <c r="C361" i="1" s="1"/>
  <c r="C362" i="1" s="1"/>
  <c r="C337" i="1"/>
  <c r="C298" i="1"/>
  <c r="C311" i="1" s="1"/>
  <c r="C297" i="1"/>
  <c r="C292" i="1"/>
  <c r="C290" i="1"/>
  <c r="C254" i="1"/>
  <c r="C255" i="1" s="1"/>
  <c r="C375" i="1"/>
  <c r="C376" i="1"/>
  <c r="C271" i="1"/>
  <c r="C272" i="1"/>
  <c r="C97" i="1"/>
  <c r="C381" i="1" l="1"/>
  <c r="C383" i="1" s="1"/>
  <c r="C380" i="1"/>
  <c r="C379" i="1"/>
  <c r="C276" i="1"/>
  <c r="C278" i="1" s="1"/>
  <c r="C296" i="1"/>
  <c r="C302" i="1"/>
  <c r="C300" i="1"/>
  <c r="C295" i="1"/>
  <c r="C299" i="1"/>
  <c r="C275" i="1"/>
  <c r="C277" i="1" s="1"/>
  <c r="C274" i="1"/>
  <c r="C91" i="1"/>
  <c r="C92" i="1" s="1"/>
  <c r="C390" i="1"/>
  <c r="C273" i="1"/>
  <c r="C101" i="1"/>
  <c r="C103" i="1" s="1"/>
  <c r="C312" i="1" l="1"/>
  <c r="C303" i="1"/>
  <c r="C128" i="1"/>
  <c r="C93" i="1"/>
  <c r="C102" i="1"/>
  <c r="C104" i="1" s="1"/>
  <c r="C99" i="1"/>
  <c r="C270" i="1" l="1"/>
  <c r="C307" i="1" s="1"/>
  <c r="C171" i="1"/>
  <c r="C157" i="1"/>
  <c r="C395" i="1"/>
  <c r="C396" i="1"/>
  <c r="C398" i="1"/>
  <c r="C409" i="1"/>
  <c r="C397" i="1"/>
  <c r="C411" i="1"/>
  <c r="C410" i="1"/>
  <c r="C408" i="1"/>
  <c r="C423" i="1" l="1"/>
  <c r="C399" i="1"/>
  <c r="C400" i="1" s="1"/>
  <c r="C401" i="1" s="1"/>
  <c r="C413" i="1"/>
  <c r="C417" i="1"/>
  <c r="C421" i="1" s="1"/>
  <c r="C425" i="1"/>
  <c r="C428" i="1" s="1"/>
  <c r="C426" i="1"/>
  <c r="C416" i="1"/>
  <c r="C412" i="1"/>
  <c r="C419" i="1" l="1"/>
  <c r="C415" i="1"/>
  <c r="C429" i="1"/>
  <c r="C414" i="1"/>
  <c r="C420" i="1"/>
  <c r="C422" i="1" s="1"/>
  <c r="C418" i="1"/>
</calcChain>
</file>

<file path=xl/sharedStrings.xml><?xml version="1.0" encoding="utf-8"?>
<sst xmlns="http://schemas.openxmlformats.org/spreadsheetml/2006/main" count="548" uniqueCount="366">
  <si>
    <t>https://en.wikipedia.org/wiki/Planck_constant</t>
  </si>
  <si>
    <t>https://en.wikipedia.org/wiki/Physical_constant</t>
  </si>
  <si>
    <t>https://en.wikipedia.org/wiki/List_of_common_physics_notations</t>
  </si>
  <si>
    <t>https://en.wikipedia.org/wiki/Atomic_radius</t>
  </si>
  <si>
    <t>https://en.wikipedia.org/wiki/Atomic_radii_of_the_elements_(data_page)</t>
  </si>
  <si>
    <t>https://en.wikipedia.org/wiki/Proton</t>
  </si>
  <si>
    <t>https://en.wikipedia.org/wiki/E_(mathematical_constant)</t>
  </si>
  <si>
    <t>Planck constant</t>
  </si>
  <si>
    <t>https://en.wikipedia.org/wiki/Pi</t>
  </si>
  <si>
    <t>https://en.wikipedia.org/wiki/Golden_ratio</t>
  </si>
  <si>
    <t>https://en.wikipedia.org/wiki/Psi</t>
  </si>
  <si>
    <t>https://en.wikipedia.org/wiki/Fine-structure_constant</t>
  </si>
  <si>
    <t>Proton mass</t>
  </si>
  <si>
    <t>Neutron mass</t>
  </si>
  <si>
    <t>https://en.wikipedia.org/wiki/Avogadro_constant</t>
  </si>
  <si>
    <t>http://www.ambrsoft.com/CalcPhysics/Density/Table_2.htm</t>
  </si>
  <si>
    <t>https://en.wikipedia.org/wiki/Electric_displacement_field</t>
  </si>
  <si>
    <t>https://en.wikipedia.org/wiki/Magnetic_field</t>
  </si>
  <si>
    <t>reduced Planck constant</t>
  </si>
  <si>
    <t>https://id.wikipedia.org/wiki/Konstanta_dielektrik</t>
  </si>
  <si>
    <t>https://id.wikipedia.org/wiki/Permeabilitas_magnetik</t>
  </si>
  <si>
    <t>https://id.wikipedia.org/wiki/Permeabilitas_vakum</t>
  </si>
  <si>
    <t>https://id.wikipedia.org/wiki/Suseptibilitas_magnetik</t>
  </si>
  <si>
    <t>Electron mass</t>
  </si>
  <si>
    <t>https://en.wikipedia.org/wiki/Dimensionless_physical_constant</t>
  </si>
  <si>
    <t>https://en.wikipedia.org/wiki/Electron_rest_mass</t>
  </si>
  <si>
    <t>https://en.wikipedia.org/wiki/Elementary_particle</t>
  </si>
  <si>
    <t>https://en.wikipedia.org/wiki/Standard_Model</t>
  </si>
  <si>
    <t>https://en.wikipedia.org/wiki/Electronvolt</t>
  </si>
  <si>
    <t>https://en.wikipedia.org/wiki/Max_Planck</t>
  </si>
  <si>
    <t>https://en.wikipedia.org/wiki/Irradiance</t>
  </si>
  <si>
    <t>https://en.wikipedia.org/wiki/Coulomb_constant</t>
  </si>
  <si>
    <t>https://en.wikipedia.org/wiki/Hall_effect</t>
  </si>
  <si>
    <t>https://en.wikipedia.org/wiki/Impedance_of_free_space</t>
  </si>
  <si>
    <t>https://en.wikipedia.org/wiki/Compton_wavelength</t>
  </si>
  <si>
    <t>https://en.wikipedia.org/wiki/Rydberg_constant</t>
  </si>
  <si>
    <t>https://en.wikipedia.org/wiki/List_of_physical_constants</t>
  </si>
  <si>
    <t>inverse fine-structure constant</t>
  </si>
  <si>
    <t>https://en.wikipedia.org/wiki/List_of_particles</t>
  </si>
  <si>
    <t>https://en.wikipedia.org/wiki/Electric_field</t>
  </si>
  <si>
    <t>https://en.wikipedia.org/wiki/Speed_of_sound</t>
  </si>
  <si>
    <t>https://en.wikipedia.org/wiki/Bulk_modulus</t>
  </si>
  <si>
    <t>https://en.wikipedia.org/wiki/Gas_constant</t>
  </si>
  <si>
    <t>https://en.wikipedia.org/wiki/Boltzmann_constant</t>
  </si>
  <si>
    <t>https://en.wikipedia.org/wiki/Born_equation</t>
  </si>
  <si>
    <t>https://en.wikipedia.org/wiki/List_of_transforms</t>
  </si>
  <si>
    <t>https://en.wikipedia.org/wiki/Orders_of_magnitude_(length)#1E-15</t>
  </si>
  <si>
    <t>https://en.wikipedia.org/wiki/Shockley_diode_equation</t>
  </si>
  <si>
    <t>https://en.wikipedia.org/wiki/Helmholtz_free_energy</t>
  </si>
  <si>
    <t>https://en.wikipedia.org/wiki/Gibbs_free_energy</t>
  </si>
  <si>
    <t>https://en.wikipedia.org/wiki/Vacuum_permeability</t>
  </si>
  <si>
    <t>https://en.wikipedia.org/wiki/Vacuum_permittivity</t>
  </si>
  <si>
    <t>https://en.wikipedia.org/wiki/Lorentz_force</t>
  </si>
  <si>
    <t>https://en.wikipedia.org/wiki/Centrifugal_force</t>
  </si>
  <si>
    <t>https://en.wikipedia.org/wiki/Rotational_energy</t>
  </si>
  <si>
    <t>https://en.wikipedia.org/wiki/Density</t>
  </si>
  <si>
    <t>https://en.wikipedia.org/wiki/Metric_prefix</t>
  </si>
  <si>
    <t>https://en.wikipedia.org/wiki/Electron-positron_annihilation</t>
  </si>
  <si>
    <t>Euler's number e</t>
  </si>
  <si>
    <t>Vacuum permittivity</t>
  </si>
  <si>
    <t>pi = 3.1415926535897932</t>
  </si>
  <si>
    <t>elementary flux</t>
  </si>
  <si>
    <t>electron wave length</t>
  </si>
  <si>
    <t>electron wave frequency</t>
  </si>
  <si>
    <t>https://en.wikipedia.org/wiki/Planck_length</t>
  </si>
  <si>
    <t>https://en.wikipedia.org/wiki/Schwarzschild_radius</t>
  </si>
  <si>
    <t>electron wave acceleraion</t>
  </si>
  <si>
    <t>electron radius</t>
  </si>
  <si>
    <t>electron wave force</t>
  </si>
  <si>
    <t>electron wave momentum</t>
  </si>
  <si>
    <t>Speed of light in vacuum</t>
  </si>
  <si>
    <t>Energy function of length</t>
  </si>
  <si>
    <t>Power function of length</t>
  </si>
  <si>
    <t>Energy function of length derivate</t>
  </si>
  <si>
    <t>electron wave energy</t>
  </si>
  <si>
    <t>electron wave power</t>
  </si>
  <si>
    <t>4 pi = 4 * 3.141592654</t>
  </si>
  <si>
    <t xml:space="preserve"> (name?)</t>
  </si>
  <si>
    <t>Bohr radius = hydrogen atom radius</t>
  </si>
  <si>
    <t>electron wave capacitance</t>
  </si>
  <si>
    <t>electron wave inductance</t>
  </si>
  <si>
    <t>Download Excel File</t>
  </si>
  <si>
    <t>inverse reduced fine-structure constant</t>
  </si>
  <si>
    <t>Vacuum permeability</t>
  </si>
  <si>
    <t>Vacuum impedance</t>
  </si>
  <si>
    <t>fine-structure constant</t>
  </si>
  <si>
    <t>Vacuum intrinsic</t>
  </si>
  <si>
    <t>electron voltage</t>
  </si>
  <si>
    <t>electron current</t>
  </si>
  <si>
    <t>https://en.wikipedia.org/wiki/Magnetic_flux_quantum</t>
  </si>
  <si>
    <t>elementary electric charge  (e)</t>
  </si>
  <si>
    <t>elementary magnetic flux  (u)</t>
  </si>
  <si>
    <t>https://en.wikipedia.org/wiki/Electric_charge</t>
  </si>
  <si>
    <t>https://en.wikipedia.org/wiki/Superconductivity</t>
  </si>
  <si>
    <t>https://en.wikipedia.org/wiki/Newton's_laws_of_motion</t>
  </si>
  <si>
    <t>https://en.wikipedia.org/wiki/Quantum_Hall_effect</t>
  </si>
  <si>
    <t>magnetic flux quantum</t>
  </si>
  <si>
    <t>proton wave energy</t>
  </si>
  <si>
    <t>proton wave acceleraion</t>
  </si>
  <si>
    <t>proton radius</t>
  </si>
  <si>
    <t>proton wave force</t>
  </si>
  <si>
    <t>proton wave momentum</t>
  </si>
  <si>
    <t>proton wave power</t>
  </si>
  <si>
    <t>magnetic flux</t>
  </si>
  <si>
    <t>electric charge</t>
  </si>
  <si>
    <t>electron reactum (name?)</t>
  </si>
  <si>
    <t>electron dimentum (name?)</t>
  </si>
  <si>
    <t>electron reactor (name?)</t>
  </si>
  <si>
    <t>proton reactum (name?)</t>
  </si>
  <si>
    <t>proton dimentum (name?)</t>
  </si>
  <si>
    <t>proton reactor (name?)</t>
  </si>
  <si>
    <t>neutron wave energy</t>
  </si>
  <si>
    <t>neutron wave acceleraion</t>
  </si>
  <si>
    <t>neutron radius</t>
  </si>
  <si>
    <t>neutron wave force</t>
  </si>
  <si>
    <t>neutron wave momentum</t>
  </si>
  <si>
    <t>neutron wave power</t>
  </si>
  <si>
    <t>neutron reactum (name?)</t>
  </si>
  <si>
    <t>neutron dimentum (name?)</t>
  </si>
  <si>
    <t>neutron reactor (name?)</t>
  </si>
  <si>
    <t>proton wave frequency</t>
  </si>
  <si>
    <t>proton wave length</t>
  </si>
  <si>
    <t>neutron wave length</t>
  </si>
  <si>
    <t>neutron wave frequency</t>
  </si>
  <si>
    <t>proton voltage</t>
  </si>
  <si>
    <t>proton current</t>
  </si>
  <si>
    <t>proton radius of electric field area</t>
  </si>
  <si>
    <t>proton radius of magnetic field area</t>
  </si>
  <si>
    <t>proton radius of electric field length</t>
  </si>
  <si>
    <t>proton radius of magnetic field length</t>
  </si>
  <si>
    <t>proton electric field length</t>
  </si>
  <si>
    <t>proton magnetic field length</t>
  </si>
  <si>
    <t>proton electric area</t>
  </si>
  <si>
    <t>proton magnetic area</t>
  </si>
  <si>
    <t>proton electric field</t>
  </si>
  <si>
    <t>proton magnetic field</t>
  </si>
  <si>
    <t>proton magnetic field density</t>
  </si>
  <si>
    <t>proton wave inductance</t>
  </si>
  <si>
    <t>proton wave capacitance</t>
  </si>
  <si>
    <t>neutron voltage</t>
  </si>
  <si>
    <t>neutron current</t>
  </si>
  <si>
    <t>neutron radius of electric field area</t>
  </si>
  <si>
    <t>neutron radius of magnetic field area</t>
  </si>
  <si>
    <t>neutron radius of electric field length</t>
  </si>
  <si>
    <t>neutron radius of magnetic field length</t>
  </si>
  <si>
    <t>neutron magnetic field length</t>
  </si>
  <si>
    <t>neutron electric field length</t>
  </si>
  <si>
    <t>neutron electric area</t>
  </si>
  <si>
    <t>neutron magnetic area</t>
  </si>
  <si>
    <t>neutron electric field</t>
  </si>
  <si>
    <t>neutron magnetic field</t>
  </si>
  <si>
    <t>neutron electic field density</t>
  </si>
  <si>
    <t>neutron magnetic field density</t>
  </si>
  <si>
    <t>neutron wave capacitance</t>
  </si>
  <si>
    <t>neutron wave inductance</t>
  </si>
  <si>
    <t>electron radius of electric field area</t>
  </si>
  <si>
    <t>electron radius of magnetic field area</t>
  </si>
  <si>
    <t>electron radius of electric field length</t>
  </si>
  <si>
    <t>electron radius of magnetic field length</t>
  </si>
  <si>
    <t>electron electric field length</t>
  </si>
  <si>
    <t>electron magnetic field length</t>
  </si>
  <si>
    <t>electron electric area</t>
  </si>
  <si>
    <t>electron magnetic area</t>
  </si>
  <si>
    <t>electron electric field</t>
  </si>
  <si>
    <t>electron magnetic field</t>
  </si>
  <si>
    <t>electron magnetic field density</t>
  </si>
  <si>
    <t xml:space="preserve">neutron Bohr radius </t>
  </si>
  <si>
    <t>proton Bohr radius</t>
  </si>
  <si>
    <t>Rydberg unit of energy</t>
  </si>
  <si>
    <t>Rydberg constant</t>
  </si>
  <si>
    <t>Rydberg frequency</t>
  </si>
  <si>
    <t>Rydberg wavelength</t>
  </si>
  <si>
    <t>Rydberg angular wavelength</t>
  </si>
  <si>
    <t>Alternative expression</t>
  </si>
  <si>
    <t>https://en.wikipedia.org/wiki/Reduced_mass</t>
  </si>
  <si>
    <t>Rydberg eV to proton wave acceleration</t>
  </si>
  <si>
    <t>mass ratio</t>
  </si>
  <si>
    <t>Rydberg unit of energy eV</t>
  </si>
  <si>
    <t>proton pressure (energy density)</t>
  </si>
  <si>
    <t>neutron pressure (energy density)</t>
  </si>
  <si>
    <t>Avogadro's number</t>
  </si>
  <si>
    <t>Planck length</t>
  </si>
  <si>
    <t>proton toroid volume of electric field</t>
  </si>
  <si>
    <t>proton toroid volume of magnetic field</t>
  </si>
  <si>
    <t>neutron toroid volume of magnetic field</t>
  </si>
  <si>
    <t>RYDBERG</t>
  </si>
  <si>
    <t>magnetic field radiant</t>
  </si>
  <si>
    <t>electric field radiant</t>
  </si>
  <si>
    <t>https://en.wikipedia.org/wiki/Nernst_equation</t>
  </si>
  <si>
    <t>https://en.wikipedia.org/wiki/Ideal_gas</t>
  </si>
  <si>
    <t>https://en.wikipedia.org/wiki/Thermal_energy</t>
  </si>
  <si>
    <t>gas constant</t>
  </si>
  <si>
    <t>Boltzman constant</t>
  </si>
  <si>
    <t>gas energy</t>
  </si>
  <si>
    <t>proton temperature</t>
  </si>
  <si>
    <t>electron Inductance in vacuum</t>
  </si>
  <si>
    <t>electron Capacitance in vacuum</t>
  </si>
  <si>
    <t>proton Inductance in vacuum</t>
  </si>
  <si>
    <t>proton Capacitance in vacuum</t>
  </si>
  <si>
    <t>neutron Inductance in vacuum</t>
  </si>
  <si>
    <t>neutron Capacitance in vacuum</t>
  </si>
  <si>
    <t>neutron toroid  volume of electric field</t>
  </si>
  <si>
    <t>ELECTRIC AND MAGNETIC PROPERTIES OF ELECTRON</t>
  </si>
  <si>
    <t>ELECTRIC AND MAGNETIC PROPERTIES OF PROTON</t>
  </si>
  <si>
    <t>ELECTRIC AND MAGNETIC PROPERTIES OF NEUTRON</t>
  </si>
  <si>
    <t>MASS AND LENGTH PROPERTIES OF PARTICLE</t>
  </si>
  <si>
    <t>MASS AND WAVE PROPERTIES OF ELECTRON</t>
  </si>
  <si>
    <t>MASS AND WAVE PROPERTIES OF PROTON</t>
  </si>
  <si>
    <t>MASS AND WAVE  PROPERTIES OF NEUTRON</t>
  </si>
  <si>
    <t>electron Bohr radius</t>
  </si>
  <si>
    <t>electron Radius ratio</t>
  </si>
  <si>
    <t>https://en.wikipedia.org/wiki/Ellipsoid</t>
  </si>
  <si>
    <t>SPHERE RADIUS RATIO</t>
  </si>
  <si>
    <t>sphere  volume of electron</t>
  </si>
  <si>
    <t>https://en.wikipedia.org/wiki/Toroid</t>
  </si>
  <si>
    <t>proton Radius ratio</t>
  </si>
  <si>
    <t>neutron Radius ratio</t>
  </si>
  <si>
    <t>proton toroid volume of wave field</t>
  </si>
  <si>
    <t>neutron toroid volume of wave field</t>
  </si>
  <si>
    <t>ELECTRIC AND MAGNETIC PROPERTIES</t>
  </si>
  <si>
    <t>electron elastic</t>
  </si>
  <si>
    <t>neutron elastic</t>
  </si>
  <si>
    <t>proton elastic</t>
  </si>
  <si>
    <t>elastic ratio proton to electron</t>
  </si>
  <si>
    <t>elastic ratio neutron to electron</t>
  </si>
  <si>
    <t>https://en.wikipedia.org/wiki/Elastic_energy</t>
  </si>
  <si>
    <t>https://en.wikipedia.org/wiki/Kinetic_energy</t>
  </si>
  <si>
    <t>https://en.wikipedia.org/wiki/Potential_energy</t>
  </si>
  <si>
    <t>https://en.wikipedia.org/wiki/Mass_energy</t>
  </si>
  <si>
    <t>MASS AND ELASTIC PROPERTIES OF WAVE PARTICLE</t>
  </si>
  <si>
    <t>reactum (name?)</t>
  </si>
  <si>
    <t>wave frequency</t>
  </si>
  <si>
    <t>Inductance in vacuum</t>
  </si>
  <si>
    <t xml:space="preserve"> Capacitance in vacuum</t>
  </si>
  <si>
    <t>neutron temperature</t>
  </si>
  <si>
    <t>neutron Bohr radius</t>
  </si>
  <si>
    <t>sphere  volume of neutron</t>
  </si>
  <si>
    <t>sphere  volume of proton</t>
  </si>
  <si>
    <t>voltage</t>
  </si>
  <si>
    <t xml:space="preserve"> current</t>
  </si>
  <si>
    <t>elementary charge</t>
  </si>
  <si>
    <t>toroid volume of neutron</t>
  </si>
  <si>
    <t>toroid volume of proton</t>
  </si>
  <si>
    <t>wave-mass-flux constant</t>
  </si>
  <si>
    <t>squared elementary flux</t>
  </si>
  <si>
    <t>squared elementary charge</t>
  </si>
  <si>
    <t>electron mass-flux</t>
  </si>
  <si>
    <t>proton mass-flux</t>
  </si>
  <si>
    <t>neutron mass-flux</t>
  </si>
  <si>
    <t>wave-mass-charge constant</t>
  </si>
  <si>
    <t>electron mass-charge radius</t>
  </si>
  <si>
    <t>proton mass-charge  radius</t>
  </si>
  <si>
    <t>neutron mass-charge  radius</t>
  </si>
  <si>
    <t>MASS-MAGNETIC FLUX OF PARTICLE</t>
  </si>
  <si>
    <t>MASS-ELECTRIC CHARGE OF PARTICLE</t>
  </si>
  <si>
    <t>electron elastic-charge</t>
  </si>
  <si>
    <t>ELECTRON TOROID, ELLIPSOID AND SPHERE VOLUME RATIO</t>
  </si>
  <si>
    <t>PROTON TOROID, ELLIPSOID AND SPHERE VOLUME</t>
  </si>
  <si>
    <t>NEUTRON TOROID, ELLIPSOID AND SPHERE VOLUME</t>
  </si>
  <si>
    <t>https://en.wikipedia.org/wiki/ellipsoid</t>
  </si>
  <si>
    <t>toroid to sphere volume ratio of H</t>
  </si>
  <si>
    <t>toroid to sphere volume ratio of E</t>
  </si>
  <si>
    <t>Mass is proportional to the square of the magnetic flux</t>
  </si>
  <si>
    <t>absolute fine-structure constant</t>
  </si>
  <si>
    <t>inverse absolute fine-structure constant</t>
  </si>
  <si>
    <t xml:space="preserve">Based on the similarity of the formulas, manipulation of the formulas, and the search for matching values, it was found that the mass is proportional to the square of the magnetic flux, search by using units of length and its derivatives. It was found too that the fourth power of the inverse fine-structure constant is equal to the ellipsoid to sphere volume ratio of elementary particles. It was found also the values of absolute fine-structure constant.
</t>
  </si>
  <si>
    <t>https://sagiva.com/nature/massflux</t>
  </si>
  <si>
    <t>Conversation with AI, Take a look</t>
  </si>
  <si>
    <r>
      <t>References</t>
    </r>
    <r>
      <rPr>
        <sz val="10"/>
        <color theme="1"/>
        <rFont val="Calibri Light"/>
        <family val="2"/>
      </rPr>
      <t xml:space="preserve"> :</t>
    </r>
  </si>
  <si>
    <t>correction value</t>
  </si>
  <si>
    <t>ellipsoid1 to ellipsoid2 volume ratio</t>
  </si>
  <si>
    <t>toroid to ellipsoid1 volume ratio</t>
  </si>
  <si>
    <t>electron field radiant</t>
  </si>
  <si>
    <t>Gravitational constant</t>
  </si>
  <si>
    <t>Einstein gravitational constant</t>
  </si>
  <si>
    <t xml:space="preserve">Planck mass </t>
  </si>
  <si>
    <t xml:space="preserve">Planck time </t>
  </si>
  <si>
    <t>Planck temperature</t>
  </si>
  <si>
    <t>Earth mass</t>
  </si>
  <si>
    <t>Earth radius</t>
  </si>
  <si>
    <t xml:space="preserve">Acceleration </t>
  </si>
  <si>
    <t>Reduced fine-structure constant</t>
  </si>
  <si>
    <t>ellipsoid1  volume of flat electron</t>
  </si>
  <si>
    <t>ellipsoid2  volume of long electron</t>
  </si>
  <si>
    <t>toroid volume  of electron</t>
  </si>
  <si>
    <t>ellipsoid2 to sphere volume ratio</t>
  </si>
  <si>
    <t>ellipsoid1 to sphere volume ratio</t>
  </si>
  <si>
    <t>WAVE TOROID, ELLIPSOID AND SPHERE VOLUME RATIO</t>
  </si>
  <si>
    <t>electron power</t>
  </si>
  <si>
    <t>electron energy</t>
  </si>
  <si>
    <t>electron mass</t>
  </si>
  <si>
    <t>power</t>
  </si>
  <si>
    <t>energy</t>
  </si>
  <si>
    <t>mass</t>
  </si>
  <si>
    <t>toroid volume  of proton</t>
  </si>
  <si>
    <t>ellipsoid1  volume of flat proton</t>
  </si>
  <si>
    <t>ellipsoid2  volume of long proton</t>
  </si>
  <si>
    <t>ellipsoid1  volume of flat neutron</t>
  </si>
  <si>
    <t>ellipsoid2  volume of long neutron</t>
  </si>
  <si>
    <t>toroid volume  of neutron</t>
  </si>
  <si>
    <t>electron compton wave length</t>
  </si>
  <si>
    <t>proton compton wave length</t>
  </si>
  <si>
    <t>neutron compton wave length</t>
  </si>
  <si>
    <t>elementary electric charge</t>
  </si>
  <si>
    <t>elementary magnetic flux</t>
  </si>
  <si>
    <t>electron electric field density</t>
  </si>
  <si>
    <t>https://en.wikipedia.org/wiki/Phonon</t>
  </si>
  <si>
    <t>https://en.wikipedia.org/wiki/Photon</t>
  </si>
  <si>
    <t>https://en.wikipedia.org/wiki/Hartree_atomic_units</t>
  </si>
  <si>
    <t>https://en.wikipedia.org/wiki/Einstein_field_equations</t>
  </si>
  <si>
    <t>https://en.wikipedia.org/wiki/Gravity</t>
  </si>
  <si>
    <t>https://en.wikipedia.org/wiki/Gravitational_constant</t>
  </si>
  <si>
    <t>https://en.wikipedia.org/wiki/Newton's_law_of_universal_gravitation</t>
  </si>
  <si>
    <t>https://en.wikipedia.org/wiki/Earth_mass</t>
  </si>
  <si>
    <t>https://en.wikipedia.org/wiki/Earth_radius</t>
  </si>
  <si>
    <t>https://en.wikipedia.org/wiki/Gravity_of_Earth</t>
  </si>
  <si>
    <t>https://en.wikipedia.org/wiki/Bohr_magneton</t>
  </si>
  <si>
    <t>https://en.wikipedia.org/wiki/Nuclear_magneton</t>
  </si>
  <si>
    <t>https://en.wikipedia.org/wiki/Nucleon_magnetic_moment</t>
  </si>
  <si>
    <t>https://physics.nist.gov/cgi-bin/cuu/Value?mup</t>
  </si>
  <si>
    <t>https://physics.nist.gov/cgi-bin/cuu/Value?munn</t>
  </si>
  <si>
    <t>https://en.wikipedia.org/wiki/Magnetic_moment</t>
  </si>
  <si>
    <t>https://www.youtube.com/watch?v=plU31-qtZ78</t>
  </si>
  <si>
    <t>https://www.youtube.com/watch?v=60tmjXmzRco</t>
  </si>
  <si>
    <t>http://ringtheory.eu/index.html</t>
  </si>
  <si>
    <t>https://en.wikipedia.org/wiki/Spheroid</t>
  </si>
  <si>
    <t>ELECTROMAGNETIC PROPERTIES OF ELECTRON</t>
  </si>
  <si>
    <t>toroid volume of electron electric field</t>
  </si>
  <si>
    <t>toroid volume of electron magnetic field</t>
  </si>
  <si>
    <t>toroid volume of electron wave field</t>
  </si>
  <si>
    <t xml:space="preserve"> wave field toroid volume constant </t>
  </si>
  <si>
    <t>electron wave Compton frequency</t>
  </si>
  <si>
    <t>Hamiltonian canonical</t>
  </si>
  <si>
    <t>electromagnetic canonical</t>
  </si>
  <si>
    <t>Force</t>
  </si>
  <si>
    <t>Depok, September 6, 2022 - January 22, 2026</t>
  </si>
  <si>
    <t>ELECTRON SPHERE, ELLIPSOID AND TOROID VOLUME</t>
  </si>
  <si>
    <t>electron wave field radiant</t>
  </si>
  <si>
    <t>electron electric wave field speed</t>
  </si>
  <si>
    <t>electron magnetic wave field speed</t>
  </si>
  <si>
    <t>electron electric wave field</t>
  </si>
  <si>
    <t>electron magnetic wave field</t>
  </si>
  <si>
    <t>electron electric field power</t>
  </si>
  <si>
    <t>electron magnetic field power</t>
  </si>
  <si>
    <t xml:space="preserve">electron wave field toroid power </t>
  </si>
  <si>
    <t>electron wave radiant toroid</t>
  </si>
  <si>
    <t>electron toroid volume ratio</t>
  </si>
  <si>
    <t xml:space="preserve">ELECTRON  SPHERE, ELLIPSOID AND TOROID ENERGY DENSITY (VOLUME PRESSURE)  </t>
  </si>
  <si>
    <t>sphere electron pressure</t>
  </si>
  <si>
    <t>sphere electron temperature</t>
  </si>
  <si>
    <t>ellipsoid1 electron pressure</t>
  </si>
  <si>
    <t>ellipsoid1 electron temperature</t>
  </si>
  <si>
    <t>ellipsoid2 electron pressure</t>
  </si>
  <si>
    <t>ellipsoid2 electron temperature</t>
  </si>
  <si>
    <t>toroid electron pressure</t>
  </si>
  <si>
    <t>toroid electron temperature</t>
  </si>
  <si>
    <t>proton wave field radiant</t>
  </si>
  <si>
    <t>proton electric field density</t>
  </si>
  <si>
    <t>neutron power in vacuum</t>
  </si>
  <si>
    <t>neutron energy</t>
  </si>
  <si>
    <t>neutron mass</t>
  </si>
  <si>
    <t>neutron wave field radiant</t>
  </si>
  <si>
    <t>sphere electron energy</t>
  </si>
  <si>
    <t>ellipsoid1 electron energy</t>
  </si>
  <si>
    <t>ellipsoid2 electron energy</t>
  </si>
  <si>
    <t>toroid electron energy</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</si>
</sst>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64" formatCode="#,##0.00000000000000"/>
    <numFmt numFmtId="165" formatCode="0.0000000000E+00"/>
    <numFmt numFmtId="166" formatCode="0.0000000000"/>
    <numFmt numFmtId="167" formatCode="0.00000000000000E+00"/>
    <numFmt numFmtId="168" formatCode="0.00000000000000"/>
    <numFmt numFmtId="169" formatCode="0.0000000000000"/>
    <numFmt numFmtId="170" formatCode="0.000000000000"/>
    <numFmt numFmtId="171" formatCode="0.00000000000"/>
    <numFmt numFmtId="172" formatCode="0.000"/>
    <numFmt numFmtId="173" formatCode="0.00000000000000000"/>
    <numFmt numFmtId="174" formatCode="0.000000000000000"/>
    <numFmt numFmtId="175" formatCode="0.000000000"/>
    <numFmt numFmtId="176" formatCode="0.0000000"/>
    <numFmt numFmtId="177" formatCode="0.000000"/>
    <numFmt numFmtId="178" formatCode="0.00000000E+00"/>
    <numFmt numFmtId="179" formatCode="0.000E+00"/>
    <numFmt numFmtId="180" formatCode="#,##0.00000000000"/>
    <numFmt numFmtId="181" formatCode="0.0000000000000000"/>
    <numFmt numFmtId="182" formatCode="0.00000000000E+00"/>
    <numFmt numFmtId="183" formatCode="0.0000E+00"/>
    <numFmt numFmtId="184" formatCode="0.000000000E+00"/>
    <numFmt numFmtId="185" formatCode="0.000000E+00"/>
    <numFmt numFmtId="186" formatCode="#,##0.0000000000"/>
    <numFmt numFmtId="187" formatCode="#,##0.000000000000000"/>
  </numFmts>
  <fonts count="3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u/>
      <sz val="11"/>
      <color theme="10"/>
      <name val="Calibri"/>
      <family val="2"/>
      <charset val="1"/>
    </font>
    <font>
      <i/>
      <sz val="11"/>
      <color theme="1"/>
      <name val="Calibri"/>
      <family val="2"/>
      <scheme val="minor"/>
    </font>
    <font>
      <b/>
      <i/>
      <sz val="13.5"/>
      <color theme="1"/>
      <name val="Calibri"/>
      <family val="2"/>
      <charset val="1"/>
      <scheme val="minor"/>
    </font>
    <font>
      <sz val="10"/>
      <color theme="1"/>
      <name val="Calibri"/>
      <family val="2"/>
      <charset val="1"/>
      <scheme val="minor"/>
    </font>
    <font>
      <sz val="10"/>
      <color theme="1"/>
      <name val="Times New Roman"/>
      <family val="1"/>
    </font>
    <font>
      <sz val="12"/>
      <color theme="1"/>
      <name val="Calibri"/>
      <family val="2"/>
      <scheme val="minor"/>
    </font>
    <font>
      <b/>
      <sz val="16"/>
      <color theme="1"/>
      <name val="Calibri Light"/>
      <family val="2"/>
    </font>
    <font>
      <sz val="10"/>
      <color theme="1"/>
      <name val="Calibri Light"/>
      <family val="2"/>
    </font>
    <font>
      <b/>
      <sz val="11"/>
      <color theme="1"/>
      <name val="Calibri Light"/>
      <family val="2"/>
    </font>
    <font>
      <b/>
      <sz val="10"/>
      <color theme="1"/>
      <name val="Calibri Light"/>
      <family val="2"/>
    </font>
    <font>
      <u/>
      <sz val="10"/>
      <color theme="10"/>
      <name val="Calibri Light"/>
      <family val="2"/>
    </font>
    <font>
      <u/>
      <sz val="11"/>
      <color theme="10"/>
      <name val="Calibri Light"/>
      <family val="2"/>
    </font>
    <font>
      <u/>
      <sz val="10"/>
      <color theme="10"/>
      <name val="Calibri"/>
      <family val="2"/>
      <charset val="1"/>
    </font>
    <font>
      <sz val="11"/>
      <color theme="1"/>
      <name val="Cambria Math"/>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2" fillId="0" borderId="0" applyNumberFormat="0" applyFill="0" applyBorder="0" applyAlignment="0" applyProtection="0">
      <alignment vertical="top"/>
      <protection locked="0"/>
    </xf>
  </cellStyleXfs>
  <cellXfs count="71">
    <xf numFmtId="0" fontId="0" fillId="0" borderId="0" xfId="0"/>
    <xf numFmtId="0" fontId="23" fillId="0" borderId="0" xfId="0" applyFont="1" applyAlignment="1">
      <alignment horizontal="center" vertical="center"/>
    </xf>
    <xf numFmtId="0" fontId="0" fillId="0" borderId="0" xfId="0" applyAlignment="1">
      <alignment horizontal="center"/>
    </xf>
    <xf numFmtId="3" fontId="0" fillId="0" borderId="0" xfId="0" applyNumberForma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4" fillId="0" borderId="0" xfId="0" applyFont="1" applyAlignment="1">
      <alignment horizontal="center" vertical="center"/>
    </xf>
    <xf numFmtId="3" fontId="25" fillId="0" borderId="0" xfId="0" applyNumberFormat="1" applyFont="1" applyAlignment="1">
      <alignment horizontal="left" vertical="center"/>
    </xf>
    <xf numFmtId="0" fontId="25" fillId="0" borderId="0" xfId="0" applyFont="1"/>
    <xf numFmtId="0" fontId="25" fillId="0" borderId="0" xfId="0" applyFont="1" applyAlignment="1">
      <alignment vertical="center"/>
    </xf>
    <xf numFmtId="166" fontId="25" fillId="0" borderId="0" xfId="0" applyNumberFormat="1" applyFont="1" applyAlignment="1">
      <alignment horizontal="left" vertical="center"/>
    </xf>
    <xf numFmtId="0" fontId="0" fillId="0" borderId="0" xfId="0" applyAlignment="1">
      <alignment horizontal="left" vertical="center"/>
    </xf>
    <xf numFmtId="165" fontId="25" fillId="0" borderId="0" xfId="0" applyNumberFormat="1" applyFont="1" applyAlignment="1">
      <alignment horizontal="left" vertical="center"/>
    </xf>
    <xf numFmtId="164" fontId="25" fillId="0" borderId="0" xfId="0" applyNumberFormat="1" applyFont="1" applyAlignment="1">
      <alignment horizontal="left" vertical="center"/>
    </xf>
    <xf numFmtId="167" fontId="25" fillId="0" borderId="0" xfId="0" applyNumberFormat="1" applyFont="1" applyAlignment="1">
      <alignment horizontal="left" vertical="center"/>
    </xf>
    <xf numFmtId="170" fontId="25" fillId="0" borderId="0" xfId="0" applyNumberFormat="1" applyFont="1" applyAlignment="1">
      <alignment horizontal="left" vertical="center"/>
    </xf>
    <xf numFmtId="173" fontId="25" fillId="0" borderId="0" xfId="0" applyNumberFormat="1" applyFont="1" applyAlignment="1">
      <alignment horizontal="left" vertical="center"/>
    </xf>
    <xf numFmtId="168" fontId="25" fillId="0" borderId="0" xfId="0" applyNumberFormat="1" applyFont="1" applyAlignment="1">
      <alignment horizontal="left" vertical="center"/>
    </xf>
    <xf numFmtId="174" fontId="25" fillId="0" borderId="0" xfId="0" applyNumberFormat="1" applyFont="1" applyAlignment="1">
      <alignment horizontal="left" vertical="center"/>
    </xf>
    <xf numFmtId="169" fontId="25" fillId="0" borderId="0" xfId="0" applyNumberFormat="1" applyFont="1" applyAlignment="1">
      <alignment horizontal="left" vertical="center"/>
    </xf>
    <xf numFmtId="171" fontId="25" fillId="0" borderId="0" xfId="0" applyNumberFormat="1" applyFont="1" applyAlignment="1">
      <alignment horizontal="left" vertical="center"/>
    </xf>
    <xf numFmtId="175" fontId="25" fillId="0" borderId="0" xfId="0" applyNumberFormat="1" applyFont="1" applyAlignment="1">
      <alignment horizontal="left" vertical="center"/>
    </xf>
    <xf numFmtId="0" fontId="26" fillId="0" borderId="0" xfId="0" applyFont="1" applyAlignment="1">
      <alignment horizontal="left"/>
    </xf>
    <xf numFmtId="1" fontId="25" fillId="0" borderId="0" xfId="0" applyNumberFormat="1" applyFont="1" applyAlignment="1">
      <alignment horizontal="left" vertical="center"/>
    </xf>
    <xf numFmtId="0" fontId="25" fillId="0" borderId="0" xfId="0" applyFont="1" applyAlignment="1">
      <alignment horizontal="center"/>
    </xf>
    <xf numFmtId="176" fontId="25" fillId="0" borderId="0" xfId="0" applyNumberFormat="1" applyFont="1" applyAlignment="1">
      <alignment horizontal="left" vertical="center"/>
    </xf>
    <xf numFmtId="177" fontId="25" fillId="0" borderId="0" xfId="0" applyNumberFormat="1" applyFont="1" applyAlignment="1">
      <alignment horizontal="left" vertical="center"/>
    </xf>
    <xf numFmtId="0" fontId="27" fillId="0" borderId="0" xfId="0" applyFont="1" applyAlignment="1">
      <alignment horizontal="center"/>
    </xf>
    <xf numFmtId="167" fontId="27" fillId="0" borderId="0" xfId="0" applyNumberFormat="1" applyFont="1" applyAlignment="1">
      <alignment horizontal="left" vertical="center"/>
    </xf>
    <xf numFmtId="0" fontId="27" fillId="0" borderId="0" xfId="0" applyFont="1"/>
    <xf numFmtId="169" fontId="27" fillId="0" borderId="0" xfId="0" applyNumberFormat="1" applyFont="1" applyAlignment="1">
      <alignment horizontal="left" vertical="center"/>
    </xf>
    <xf numFmtId="165" fontId="27" fillId="0" borderId="0" xfId="0" applyNumberFormat="1" applyFont="1" applyAlignment="1">
      <alignment horizontal="left" vertical="center"/>
    </xf>
    <xf numFmtId="170" fontId="27" fillId="0" borderId="0" xfId="0" applyNumberFormat="1" applyFont="1" applyAlignment="1">
      <alignment horizontal="left" vertical="center"/>
    </xf>
    <xf numFmtId="172" fontId="27" fillId="0" borderId="0" xfId="0" applyNumberFormat="1" applyFont="1" applyAlignment="1">
      <alignment horizontal="left" vertical="center"/>
    </xf>
    <xf numFmtId="178" fontId="25" fillId="0" borderId="0" xfId="0" applyNumberFormat="1" applyFont="1" applyAlignment="1">
      <alignment horizontal="left" vertical="center"/>
    </xf>
    <xf numFmtId="179" fontId="25" fillId="0" borderId="0" xfId="0" applyNumberFormat="1" applyFont="1" applyAlignment="1">
      <alignment horizontal="left" vertical="center"/>
    </xf>
    <xf numFmtId="0" fontId="1" fillId="0" borderId="0" xfId="0" applyFont="1" applyAlignment="1">
      <alignment horizontal="center" vertical="center"/>
    </xf>
    <xf numFmtId="168" fontId="25" fillId="0" borderId="0" xfId="0" applyNumberFormat="1" applyFont="1" applyAlignment="1">
      <alignment vertical="center"/>
    </xf>
    <xf numFmtId="180" fontId="25" fillId="0" borderId="0" xfId="0" applyNumberFormat="1" applyFont="1" applyAlignment="1">
      <alignment vertical="center"/>
    </xf>
    <xf numFmtId="167" fontId="25" fillId="0" borderId="0" xfId="0" applyNumberFormat="1" applyFont="1" applyAlignment="1">
      <alignment vertical="center"/>
    </xf>
    <xf numFmtId="181" fontId="25" fillId="0" borderId="0" xfId="0" applyNumberFormat="1" applyFont="1" applyAlignment="1">
      <alignment vertical="center"/>
    </xf>
    <xf numFmtId="0" fontId="28" fillId="0" borderId="0" xfId="0" applyFont="1"/>
    <xf numFmtId="0" fontId="29" fillId="0" borderId="0" xfId="0" applyFont="1" applyAlignment="1">
      <alignment horizontal="left" vertical="center"/>
    </xf>
    <xf numFmtId="3" fontId="29" fillId="0" borderId="0" xfId="0" applyNumberFormat="1"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center" vertical="center"/>
    </xf>
    <xf numFmtId="0" fontId="30" fillId="0" borderId="0" xfId="0" applyFont="1" applyAlignment="1">
      <alignment vertical="center"/>
    </xf>
    <xf numFmtId="0" fontId="29" fillId="0" borderId="0" xfId="0" applyFont="1" applyAlignment="1">
      <alignment vertical="center"/>
    </xf>
    <xf numFmtId="0" fontId="32" fillId="0" borderId="0" xfId="42" applyFont="1" applyAlignment="1" applyProtection="1">
      <alignment horizontal="left" vertical="center"/>
    </xf>
    <xf numFmtId="0" fontId="31" fillId="0" borderId="0" xfId="0" applyFont="1"/>
    <xf numFmtId="0" fontId="29" fillId="0" borderId="0" xfId="0" applyFont="1"/>
    <xf numFmtId="182" fontId="25" fillId="0" borderId="0" xfId="0" applyNumberFormat="1" applyFont="1" applyAlignment="1">
      <alignment horizontal="left" vertical="center"/>
    </xf>
    <xf numFmtId="0" fontId="0" fillId="0" borderId="0" xfId="0" applyAlignment="1">
      <alignment horizontal="center" vertical="center"/>
    </xf>
    <xf numFmtId="183" fontId="25" fillId="0" borderId="0" xfId="0" applyNumberFormat="1" applyFont="1" applyAlignment="1">
      <alignment horizontal="left" vertical="center"/>
    </xf>
    <xf numFmtId="165" fontId="0" fillId="0" borderId="0" xfId="0" applyNumberFormat="1" applyAlignment="1">
      <alignment horizontal="left" vertical="center"/>
    </xf>
    <xf numFmtId="184" fontId="25" fillId="0" borderId="0" xfId="0" applyNumberFormat="1" applyFont="1" applyAlignment="1">
      <alignment horizontal="left" vertical="center"/>
    </xf>
    <xf numFmtId="167" fontId="25" fillId="0" borderId="0" xfId="0" applyNumberFormat="1" applyFont="1" applyAlignment="1">
      <alignment horizontal="right" vertical="center"/>
    </xf>
    <xf numFmtId="180" fontId="25" fillId="0" borderId="0" xfId="0" applyNumberFormat="1" applyFont="1" applyAlignment="1">
      <alignment horizontal="left" vertical="center"/>
    </xf>
    <xf numFmtId="185" fontId="25" fillId="0" borderId="0" xfId="0" applyNumberFormat="1" applyFont="1" applyAlignment="1">
      <alignment horizontal="left" vertical="center"/>
    </xf>
    <xf numFmtId="165" fontId="25" fillId="0" borderId="0" xfId="0" applyNumberFormat="1" applyFont="1" applyAlignment="1">
      <alignment vertical="center"/>
    </xf>
    <xf numFmtId="186" fontId="25" fillId="0" borderId="0" xfId="0" applyNumberFormat="1" applyFont="1" applyAlignment="1">
      <alignment horizontal="left" vertical="center"/>
    </xf>
    <xf numFmtId="0" fontId="0" fillId="0" borderId="0" xfId="0" applyAlignment="1">
      <alignment horizontal="left"/>
    </xf>
    <xf numFmtId="0" fontId="33" fillId="0" borderId="0" xfId="42" applyFont="1" applyAlignment="1" applyProtection="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34" fillId="0" borderId="0" xfId="42" applyFont="1" applyAlignment="1" applyProtection="1">
      <alignment horizontal="center" vertical="center"/>
    </xf>
    <xf numFmtId="0" fontId="35" fillId="0" borderId="0" xfId="0" applyFont="1" applyAlignment="1">
      <alignment horizontal="center" vertical="center"/>
    </xf>
    <xf numFmtId="187" fontId="25" fillId="0" borderId="0" xfId="0" applyNumberFormat="1" applyFont="1" applyAlignment="1">
      <alignment horizontal="left" vertical="center"/>
    </xf>
    <xf numFmtId="167" fontId="0" fillId="0" borderId="0" xfId="0" applyNumberFormat="1" applyAlignment="1">
      <alignment horizontal="left" vertical="center"/>
    </xf>
    <xf numFmtId="0" fontId="25" fillId="0" borderId="0" xfId="0" applyFont="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0</xdr:rowOff>
    </xdr:from>
    <xdr:ext cx="2717800" cy="466725"/>
    <mc:AlternateContent xmlns:mc="http://schemas.openxmlformats.org/markup-compatibility/2006" xmlns:a14="http://schemas.microsoft.com/office/drawing/2010/main">
      <mc:Choice Requires="a14">
        <xdr:sp macro="" textlink="">
          <xdr:nvSpPr>
            <xdr:cNvPr id="69" name="TextBox 68"/>
            <xdr:cNvSpPr txBox="1"/>
          </xdr:nvSpPr>
          <xdr:spPr>
            <a:xfrm>
              <a:off x="2124075" y="43529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n-US" sz="1100" b="0" i="1">
                        <a:latin typeface="Cambria Math"/>
                      </a:rPr>
                      <m:t>ℏ</m:t>
                    </m:r>
                    <m:r>
                      <a:rPr lang="el-GR" sz="1100" i="1">
                        <a:latin typeface="Cambria Math"/>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den>
                    </m:f>
                  </m:oMath>
                </m:oMathPara>
              </a14:m>
              <a:endParaRPr lang="en-US" sz="1100"/>
            </a:p>
          </xdr:txBody>
        </xdr:sp>
      </mc:Choice>
      <mc:Fallback xmlns="">
        <xdr:sp macro="" textlink="">
          <xdr:nvSpPr>
            <xdr:cNvPr id="69" name="TextBox 68"/>
            <xdr:cNvSpPr txBox="1"/>
          </xdr:nvSpPr>
          <xdr:spPr>
            <a:xfrm>
              <a:off x="2124075" y="43529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latin typeface="Cambria Math"/>
                </a:rPr>
                <a:t>ℏ</a:t>
              </a:r>
              <a:r>
                <a:rPr lang="el-GR" sz="1100" i="0">
                  <a:latin typeface="Cambria Math"/>
                </a:rPr>
                <a:t> =</a:t>
              </a:r>
              <a:r>
                <a:rPr lang="en-US" sz="1100" b="0" i="0">
                  <a:solidFill>
                    <a:schemeClr val="tx1"/>
                  </a:solidFill>
                  <a:effectLst/>
                  <a:latin typeface="Cambria Math"/>
                  <a:ea typeface="+mn-ea"/>
                  <a:cs typeface="+mn-cs"/>
                </a:rPr>
                <a:t>ℎ/2𝜋</a:t>
              </a:r>
              <a:endParaRPr lang="en-US" sz="1100"/>
            </a:p>
          </xdr:txBody>
        </xdr:sp>
      </mc:Fallback>
    </mc:AlternateContent>
    <xdr:clientData/>
  </xdr:oneCellAnchor>
  <xdr:oneCellAnchor>
    <xdr:from>
      <xdr:col>1</xdr:col>
      <xdr:colOff>0</xdr:colOff>
      <xdr:row>16</xdr:row>
      <xdr:rowOff>0</xdr:rowOff>
    </xdr:from>
    <xdr:ext cx="2717800" cy="466725"/>
    <mc:AlternateContent xmlns:mc="http://schemas.openxmlformats.org/markup-compatibility/2006" xmlns:a14="http://schemas.microsoft.com/office/drawing/2010/main">
      <mc:Choice Requires="a14">
        <xdr:sp macro="" textlink="">
          <xdr:nvSpPr>
            <xdr:cNvPr id="136" name="TextBox 135"/>
            <xdr:cNvSpPr txBox="1"/>
          </xdr:nvSpPr>
          <xdr:spPr>
            <a:xfrm>
              <a:off x="2124075" y="52863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𝑢</m:t>
                    </m:r>
                    <m:r>
                      <a:rPr lang="el-GR" sz="1100" i="1">
                        <a:latin typeface="Cambria Math"/>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Cambria Math"/>
                            <a:ea typeface="+mn-ea"/>
                            <a:cs typeface="+mn-cs"/>
                          </a:rPr>
                          <m:t>h</m:t>
                        </m:r>
                        <m:r>
                          <m:rPr>
                            <m:nor/>
                          </m:rPr>
                          <a:rPr lang="en-US"/>
                          <m:t> </m:t>
                        </m:r>
                      </m:num>
                      <m:den>
                        <m:r>
                          <a:rPr lang="en-US" b="0" i="1">
                            <a:latin typeface="Cambria Math"/>
                          </a:rPr>
                          <m:t>𝑒</m:t>
                        </m:r>
                      </m:den>
                    </m:f>
                  </m:oMath>
                </m:oMathPara>
              </a14:m>
              <a:endParaRPr lang="en-US" sz="1100"/>
            </a:p>
          </xdr:txBody>
        </xdr:sp>
      </mc:Choice>
      <mc:Fallback xmlns="">
        <xdr:sp macro="" textlink="">
          <xdr:nvSpPr>
            <xdr:cNvPr id="136" name="TextBox 135"/>
            <xdr:cNvSpPr txBox="1"/>
          </xdr:nvSpPr>
          <xdr:spPr>
            <a:xfrm>
              <a:off x="2124075" y="52863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"=𝑢</a:t>
              </a:r>
              <a:r>
                <a:rPr lang="el-GR" sz="1100" i="0">
                  <a:latin typeface="Cambria Math"/>
                </a:rPr>
                <a:t> =</a:t>
              </a:r>
              <a:r>
                <a:rPr lang="en-US" sz="1100" b="0" i="0">
                  <a:solidFill>
                    <a:schemeClr val="tx1"/>
                  </a:solidFill>
                  <a:effectLst/>
                  <a:latin typeface="Cambria Math"/>
                  <a:ea typeface="+mn-ea"/>
                  <a:cs typeface="+mn-cs"/>
                </a:rPr>
                <a:t>"h</a:t>
              </a:r>
              <a:r>
                <a:rPr lang="en-US" i="0"/>
                <a:t> </a:t>
              </a:r>
              <a:r>
                <a:rPr lang="en-US" i="0">
                  <a:latin typeface="Cambria Math"/>
                </a:rPr>
                <a:t>" </a:t>
              </a:r>
              <a:r>
                <a:rPr lang="en-US" sz="1100" b="0" i="0">
                  <a:solidFill>
                    <a:schemeClr val="tx1"/>
                  </a:solidFill>
                  <a:effectLst/>
                  <a:latin typeface="Cambria Math"/>
                  <a:ea typeface="+mn-ea"/>
                  <a:cs typeface="+mn-cs"/>
                </a:rPr>
                <a:t>/</a:t>
              </a:r>
              <a:r>
                <a:rPr lang="en-US" b="0" i="0">
                  <a:latin typeface="Cambria Math"/>
                </a:rPr>
                <a:t>𝑒</a:t>
              </a:r>
              <a:endParaRPr lang="en-US" sz="1100"/>
            </a:p>
          </xdr:txBody>
        </xdr:sp>
      </mc:Fallback>
    </mc:AlternateContent>
    <xdr:clientData/>
  </xdr:oneCellAnchor>
  <xdr:oneCellAnchor>
    <xdr:from>
      <xdr:col>1</xdr:col>
      <xdr:colOff>0</xdr:colOff>
      <xdr:row>94</xdr:row>
      <xdr:rowOff>0</xdr:rowOff>
    </xdr:from>
    <xdr:ext cx="2717800" cy="495300"/>
    <mc:AlternateContent xmlns:mc="http://schemas.openxmlformats.org/markup-compatibility/2006" xmlns:a14="http://schemas.microsoft.com/office/drawing/2010/main">
      <mc:Choice Requires="a14">
        <xdr:sp macro="" textlink="">
          <xdr:nvSpPr>
            <xdr:cNvPr id="159" name="TextBox 158"/>
            <xdr:cNvSpPr txBox="1"/>
          </xdr:nvSpPr>
          <xdr:spPr>
            <a:xfrm>
              <a:off x="2124075" y="38376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159" name="TextBox 158"/>
            <xdr:cNvSpPr txBox="1"/>
          </xdr:nvSpPr>
          <xdr:spPr>
            <a:xfrm>
              <a:off x="2124075" y="38376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𝜆_𝑒</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/(𝑚_𝑒  𝑐)</a:t>
              </a:r>
              <a:endParaRPr lang="en-US" sz="1100"/>
            </a:p>
          </xdr:txBody>
        </xdr:sp>
      </mc:Fallback>
    </mc:AlternateContent>
    <xdr:clientData/>
  </xdr:oneCellAnchor>
  <xdr:oneCellAnchor>
    <xdr:from>
      <xdr:col>1</xdr:col>
      <xdr:colOff>0</xdr:colOff>
      <xdr:row>43</xdr:row>
      <xdr:rowOff>0</xdr:rowOff>
    </xdr:from>
    <xdr:ext cx="2717800" cy="504825"/>
    <mc:AlternateContent xmlns:mc="http://schemas.openxmlformats.org/markup-compatibility/2006" xmlns:a14="http://schemas.microsoft.com/office/drawing/2010/main">
      <mc:Choice Requires="a14">
        <xdr:sp macro="" textlink="">
          <xdr:nvSpPr>
            <xdr:cNvPr id="211" name="TextBox 210"/>
            <xdr:cNvSpPr txBox="1"/>
          </xdr:nvSpPr>
          <xdr:spPr>
            <a:xfrm>
              <a:off x="2124075" y="16468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i="1">
                        <a:latin typeface="Cambria Math"/>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𝛽</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a:effectLst/>
              </a:endParaRPr>
            </a:p>
          </xdr:txBody>
        </xdr:sp>
      </mc:Choice>
      <mc:Fallback xmlns="">
        <xdr:sp macro="" textlink="">
          <xdr:nvSpPr>
            <xdr:cNvPr id="211" name="TextBox 210"/>
            <xdr:cNvSpPr txBox="1"/>
          </xdr:nvSpPr>
          <xdr:spPr>
            <a:xfrm>
              <a:off x="2124075" y="16468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i="0">
                  <a:latin typeface="Cambria Math"/>
                </a:rPr>
                <a:t>=</a:t>
              </a:r>
              <a:r>
                <a:rPr lang="en-US" sz="1100" b="0" i="0">
                  <a:solidFill>
                    <a:schemeClr val="tx1"/>
                  </a:solidFill>
                  <a:effectLst/>
                  <a:latin typeface="Cambria Math"/>
                  <a:ea typeface="+mn-ea"/>
                  <a:cs typeface="+mn-cs"/>
                </a:rPr>
                <a:t>(4𝜋 𝛽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^2)/(ℎ𝑐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^2)/(ℎ𝑐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ℎ)/(𝑞^2  𝑐)</a:t>
              </a:r>
              <a:endParaRPr lang="en-US">
                <a:effectLst/>
              </a:endParaRPr>
            </a:p>
          </xdr:txBody>
        </xdr:sp>
      </mc:Fallback>
    </mc:AlternateContent>
    <xdr:clientData/>
  </xdr:oneCellAnchor>
  <xdr:oneCellAnchor>
    <xdr:from>
      <xdr:col>1</xdr:col>
      <xdr:colOff>0</xdr:colOff>
      <xdr:row>15</xdr:row>
      <xdr:rowOff>0</xdr:rowOff>
    </xdr:from>
    <xdr:ext cx="2717800" cy="466725"/>
    <mc:AlternateContent xmlns:mc="http://schemas.openxmlformats.org/markup-compatibility/2006" xmlns:a14="http://schemas.microsoft.com/office/drawing/2010/main">
      <mc:Choice Requires="a14">
        <xdr:sp macro="" textlink="">
          <xdr:nvSpPr>
            <xdr:cNvPr id="195" name="TextBox 194"/>
            <xdr:cNvSpPr txBox="1"/>
          </xdr:nvSpPr>
          <xdr:spPr>
            <a:xfrm>
              <a:off x="2124075" y="4819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m:t>
                    </m:r>
                    <m:r>
                      <a:rPr lang="el-GR" sz="1100" i="1">
                        <a:latin typeface="Cambria Math"/>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Cambria Math"/>
                            <a:ea typeface="+mn-ea"/>
                            <a:cs typeface="+mn-cs"/>
                          </a:rPr>
                          <m:t>h</m:t>
                        </m:r>
                        <m:r>
                          <m:rPr>
                            <m:nor/>
                          </m:rPr>
                          <a:rPr lang="en-US"/>
                          <m:t> </m:t>
                        </m:r>
                      </m:num>
                      <m:den>
                        <m:r>
                          <a:rPr lang="en-US" b="0" i="1">
                            <a:latin typeface="Cambria Math"/>
                          </a:rPr>
                          <m:t>𝑢</m:t>
                        </m:r>
                      </m:den>
                    </m:f>
                  </m:oMath>
                </m:oMathPara>
              </a14:m>
              <a:endParaRPr lang="en-US" sz="1100"/>
            </a:p>
          </xdr:txBody>
        </xdr:sp>
      </mc:Choice>
      <mc:Fallback xmlns="">
        <xdr:sp macro="" textlink="">
          <xdr:nvSpPr>
            <xdr:cNvPr id="195" name="TextBox 194"/>
            <xdr:cNvSpPr txBox="1"/>
          </xdr:nvSpPr>
          <xdr:spPr>
            <a:xfrm>
              <a:off x="2124075" y="4819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𝑞=𝑒</a:t>
              </a:r>
              <a:r>
                <a:rPr lang="el-GR" sz="1100" i="0">
                  <a:latin typeface="Cambria Math"/>
                </a:rPr>
                <a:t> =</a:t>
              </a:r>
              <a:r>
                <a:rPr lang="en-US" sz="1100" b="0" i="0">
                  <a:solidFill>
                    <a:schemeClr val="tx1"/>
                  </a:solidFill>
                  <a:effectLst/>
                  <a:latin typeface="Cambria Math"/>
                  <a:ea typeface="+mn-ea"/>
                  <a:cs typeface="+mn-cs"/>
                </a:rPr>
                <a:t>"h</a:t>
              </a:r>
              <a:r>
                <a:rPr lang="en-US" i="0"/>
                <a:t> </a:t>
              </a:r>
              <a:r>
                <a:rPr lang="en-US" i="0">
                  <a:latin typeface="Cambria Math"/>
                </a:rPr>
                <a:t>" </a:t>
              </a:r>
              <a:r>
                <a:rPr lang="en-US" sz="1100" b="0" i="0">
                  <a:solidFill>
                    <a:schemeClr val="tx1"/>
                  </a:solidFill>
                  <a:effectLst/>
                  <a:latin typeface="Cambria Math"/>
                  <a:ea typeface="+mn-ea"/>
                  <a:cs typeface="+mn-cs"/>
                </a:rPr>
                <a:t>/</a:t>
              </a:r>
              <a:r>
                <a:rPr lang="en-US" b="0" i="0">
                  <a:latin typeface="Cambria Math"/>
                </a:rPr>
                <a:t>𝑢</a:t>
              </a:r>
              <a:endParaRPr lang="en-US" sz="1100"/>
            </a:p>
          </xdr:txBody>
        </xdr:sp>
      </mc:Fallback>
    </mc:AlternateContent>
    <xdr:clientData/>
  </xdr:oneCellAnchor>
  <xdr:oneCellAnchor>
    <xdr:from>
      <xdr:col>1</xdr:col>
      <xdr:colOff>0</xdr:colOff>
      <xdr:row>13</xdr:row>
      <xdr:rowOff>0</xdr:rowOff>
    </xdr:from>
    <xdr:ext cx="2717800" cy="314325"/>
    <mc:AlternateContent xmlns:mc="http://schemas.openxmlformats.org/markup-compatibility/2006" xmlns:a14="http://schemas.microsoft.com/office/drawing/2010/main">
      <mc:Choice Requires="a14">
        <xdr:sp macro="" textlink="">
          <xdr:nvSpPr>
            <xdr:cNvPr id="202" name="TextBox 201"/>
            <xdr:cNvSpPr txBox="1"/>
          </xdr:nvSpPr>
          <xdr:spPr>
            <a:xfrm>
              <a:off x="2124075" y="4038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𝑞</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oMath>
                </m:oMathPara>
              </a14:m>
              <a:endParaRPr lang="en-US" sz="1100"/>
            </a:p>
          </xdr:txBody>
        </xdr:sp>
      </mc:Choice>
      <mc:Fallback xmlns="">
        <xdr:sp macro="" textlink="">
          <xdr:nvSpPr>
            <xdr:cNvPr id="202" name="TextBox 201"/>
            <xdr:cNvSpPr txBox="1"/>
          </xdr:nvSpPr>
          <xdr:spPr>
            <a:xfrm>
              <a:off x="2124075" y="4038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=𝑞" </a:t>
              </a:r>
              <a:r>
                <a:rPr lang="en-US" sz="1100" i="0">
                  <a:solidFill>
                    <a:schemeClr val="tx1"/>
                  </a:solidFill>
                  <a:effectLst/>
                  <a:latin typeface="Cambria Math"/>
                  <a:ea typeface="+mn-ea"/>
                  <a:cs typeface="+mn-cs"/>
                </a:rPr>
                <a:t>𝜙</a:t>
              </a:r>
              <a:r>
                <a:rPr lang="en-US" sz="1100" i="0">
                  <a:solidFill>
                    <a:schemeClr val="tx1"/>
                  </a:solidFill>
                  <a:effectLst/>
                  <a:latin typeface="+mn-lt"/>
                  <a:ea typeface="+mn-ea"/>
                  <a:cs typeface="+mn-cs"/>
                </a:rPr>
                <a:t>"</a:t>
              </a:r>
              <a:endParaRPr lang="en-US" sz="1100"/>
            </a:p>
          </xdr:txBody>
        </xdr:sp>
      </mc:Fallback>
    </mc:AlternateContent>
    <xdr:clientData/>
  </xdr:oneCellAnchor>
  <xdr:oneCellAnchor>
    <xdr:from>
      <xdr:col>1</xdr:col>
      <xdr:colOff>0</xdr:colOff>
      <xdr:row>95</xdr:row>
      <xdr:rowOff>0</xdr:rowOff>
    </xdr:from>
    <xdr:ext cx="2717800" cy="457200"/>
    <mc:AlternateContent xmlns:mc="http://schemas.openxmlformats.org/markup-compatibility/2006" xmlns:a14="http://schemas.microsoft.com/office/drawing/2010/main">
      <mc:Choice Requires="a14">
        <xdr:sp macro="" textlink="">
          <xdr:nvSpPr>
            <xdr:cNvPr id="203" name="TextBox 202"/>
            <xdr:cNvSpPr txBox="1"/>
          </xdr:nvSpPr>
          <xdr:spPr>
            <a:xfrm>
              <a:off x="2124075" y="388715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h</m:t>
                        </m:r>
                      </m:den>
                    </m:f>
                  </m:oMath>
                </m:oMathPara>
              </a14:m>
              <a:endParaRPr lang="en-US" sz="1100"/>
            </a:p>
          </xdr:txBody>
        </xdr:sp>
      </mc:Choice>
      <mc:Fallback xmlns="">
        <xdr:sp macro="" textlink="">
          <xdr:nvSpPr>
            <xdr:cNvPr id="203" name="TextBox 202"/>
            <xdr:cNvSpPr txBox="1"/>
          </xdr:nvSpPr>
          <xdr:spPr>
            <a:xfrm>
              <a:off x="2124075" y="388715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a:t>
              </a:r>
              <a:r>
                <a:rPr lang="el-GR" sz="1100" b="0" i="0">
                  <a:solidFill>
                    <a:schemeClr val="tx1"/>
                  </a:solidFill>
                  <a:effectLst/>
                  <a:latin typeface="Cambria Math"/>
                  <a:ea typeface="+mn-ea"/>
                  <a:cs typeface="+mn-cs"/>
                </a:rPr>
                <a:t> </a:t>
              </a:r>
              <a:r>
                <a:rPr lang="el-GR" sz="1100" i="0">
                  <a:latin typeface="Cambria Math"/>
                </a:rPr>
                <a:t> =</a:t>
              </a:r>
              <a:r>
                <a:rPr lang="en-US" sz="1100" b="0" i="0">
                  <a:solidFill>
                    <a:schemeClr val="tx1"/>
                  </a:solidFill>
                  <a:effectLst/>
                  <a:latin typeface="Cambria Math"/>
                  <a:ea typeface="+mn-ea"/>
                  <a:cs typeface="+mn-cs"/>
                </a:rPr>
                <a:t>𝑊_𝑒/(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221</xdr:row>
      <xdr:rowOff>0</xdr:rowOff>
    </xdr:from>
    <xdr:ext cx="2717800" cy="457200"/>
    <mc:AlternateContent xmlns:mc="http://schemas.openxmlformats.org/markup-compatibility/2006" xmlns:a14="http://schemas.microsoft.com/office/drawing/2010/main">
      <mc:Choice Requires="a14">
        <xdr:sp macro="" textlink="">
          <xdr:nvSpPr>
            <xdr:cNvPr id="219" name="TextBox 218"/>
            <xdr:cNvSpPr txBox="1"/>
          </xdr:nvSpPr>
          <xdr:spPr>
            <a:xfrm>
              <a:off x="2124075" y="942879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𝑞</m:t>
                        </m:r>
                        <m:r>
                          <m:rPr>
                            <m:nor/>
                          </m:rPr>
                          <a:rPr lang="en-US" i="0">
                            <a:latin typeface="Cambria Math"/>
                          </a:rPr>
                          <m:t> </m:t>
                        </m:r>
                      </m:num>
                      <m:den>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den>
                    </m:f>
                    <m:r>
                      <a:rPr lang="en-US" sz="1100" i="1">
                        <a:latin typeface="Cambria Math"/>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m:t>
                    </m:r>
                  </m:oMath>
                </m:oMathPara>
              </a14:m>
              <a:endParaRPr lang="en-US" sz="1100"/>
            </a:p>
          </xdr:txBody>
        </xdr:sp>
      </mc:Choice>
      <mc:Fallback xmlns="">
        <xdr:sp macro="" textlink="">
          <xdr:nvSpPr>
            <xdr:cNvPr id="219" name="TextBox 218"/>
            <xdr:cNvSpPr txBox="1"/>
          </xdr:nvSpPr>
          <xdr:spPr>
            <a:xfrm>
              <a:off x="2124075" y="942879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𝑞"</a:t>
              </a:r>
              <a:r>
                <a:rPr lang="en-US" i="0">
                  <a:latin typeface="Cambria Math"/>
                </a:rPr>
                <a:t> " </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𝜀_0 </a:t>
              </a:r>
              <a:r>
                <a:rPr lang="en-US" sz="1100" i="0">
                  <a:latin typeface="Cambria Math"/>
                </a:rPr>
                <a:t>= </a:t>
              </a:r>
              <a:r>
                <a:rPr lang="en-US" sz="1100" b="0" i="0">
                  <a:solidFill>
                    <a:schemeClr val="tx1"/>
                  </a:solidFill>
                  <a:effectLst/>
                  <a:latin typeface="Cambria Math"/>
                  <a:ea typeface="+mn-ea"/>
                  <a:cs typeface="+mn-cs"/>
                </a:rPr>
                <a:t>𝐴_𝐸  𝐸</a:t>
              </a:r>
              <a:endParaRPr lang="en-US" sz="1100"/>
            </a:p>
          </xdr:txBody>
        </xdr:sp>
      </mc:Fallback>
    </mc:AlternateContent>
    <xdr:clientData/>
  </xdr:oneCellAnchor>
  <xdr:oneCellAnchor>
    <xdr:from>
      <xdr:col>1</xdr:col>
      <xdr:colOff>0</xdr:colOff>
      <xdr:row>77</xdr:row>
      <xdr:rowOff>0</xdr:rowOff>
    </xdr:from>
    <xdr:ext cx="2717800" cy="314325"/>
    <mc:AlternateContent xmlns:mc="http://schemas.openxmlformats.org/markup-compatibility/2006" xmlns:a14="http://schemas.microsoft.com/office/drawing/2010/main">
      <mc:Choice Requires="a14">
        <xdr:sp macro="" textlink="">
          <xdr:nvSpPr>
            <xdr:cNvPr id="223" name="TextBox 222"/>
            <xdr:cNvSpPr txBox="1"/>
          </xdr:nvSpPr>
          <xdr:spPr>
            <a:xfrm>
              <a:off x="2124075" y="325088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b="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𝐹</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𝐺</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oMath>
                </m:oMathPara>
              </a14:m>
              <a:endParaRPr lang="en-US" sz="1100"/>
            </a:p>
          </xdr:txBody>
        </xdr:sp>
      </mc:Choice>
      <mc:Fallback xmlns="">
        <xdr:sp macro="" textlink="">
          <xdr:nvSpPr>
            <xdr:cNvPr id="223" name="TextBox 222"/>
            <xdr:cNvSpPr txBox="1"/>
          </xdr:nvSpPr>
          <xdr:spPr>
            <a:xfrm>
              <a:off x="2124075" y="325088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𝑊=𝐹 𝑥=𝑝 𝑣=𝐾 𝑎=𝐺 𝑏</a:t>
              </a:r>
              <a:endParaRPr lang="en-US" sz="1100"/>
            </a:p>
          </xdr:txBody>
        </xdr:sp>
      </mc:Fallback>
    </mc:AlternateContent>
    <xdr:clientData/>
  </xdr:oneCellAnchor>
  <xdr:oneCellAnchor>
    <xdr:from>
      <xdr:col>1</xdr:col>
      <xdr:colOff>0</xdr:colOff>
      <xdr:row>97</xdr:row>
      <xdr:rowOff>0</xdr:rowOff>
    </xdr:from>
    <xdr:ext cx="2717800" cy="495300"/>
    <mc:AlternateContent xmlns:mc="http://schemas.openxmlformats.org/markup-compatibility/2006" xmlns:a14="http://schemas.microsoft.com/office/drawing/2010/main">
      <mc:Choice Requires="a14">
        <xdr:sp macro="" textlink="">
          <xdr:nvSpPr>
            <xdr:cNvPr id="224" name="TextBox 223"/>
            <xdr:cNvSpPr txBox="1"/>
          </xdr:nvSpPr>
          <xdr:spPr>
            <a:xfrm>
              <a:off x="2124075" y="396525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r>
                      <a:rPr lang="el-GR" sz="1100" i="1">
                        <a:latin typeface="Cambria Math"/>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224" name="TextBox 223"/>
            <xdr:cNvSpPr txBox="1"/>
          </xdr:nvSpPr>
          <xdr:spPr>
            <a:xfrm>
              <a:off x="2124075" y="396525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𝐾_𝑒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𝜆〗_𝑒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a:t>
              </a:r>
              <a:r>
                <a:rPr lang="en-US" sz="1100" i="0">
                  <a:solidFill>
                    <a:schemeClr val="tx1"/>
                  </a:solidFill>
                  <a:effectLst/>
                  <a:latin typeface="Cambria Math"/>
                  <a:ea typeface="+mn-ea"/>
                  <a:cs typeface="+mn-cs"/>
                </a:rPr>
                <a:t> ℎ</a:t>
              </a:r>
              <a:r>
                <a:rPr lang="en-US" sz="1100" b="0" i="0">
                  <a:solidFill>
                    <a:schemeClr val="tx1"/>
                  </a:solidFill>
                  <a:effectLst/>
                  <a:latin typeface="Cambria Math"/>
                  <a:ea typeface="+mn-ea"/>
                  <a:cs typeface="+mn-cs"/>
                </a:rPr>
                <a:t>/(𝑚_𝑒  𝑐)</a:t>
              </a:r>
              <a:r>
                <a:rPr lang="el-GR" sz="1100" i="0">
                  <a:latin typeface="Cambria Math"/>
                </a:rPr>
                <a:t>=</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/𝑐</a:t>
              </a:r>
              <a:endParaRPr lang="en-US" sz="1100"/>
            </a:p>
          </xdr:txBody>
        </xdr:sp>
      </mc:Fallback>
    </mc:AlternateContent>
    <xdr:clientData/>
  </xdr:oneCellAnchor>
  <xdr:oneCellAnchor>
    <xdr:from>
      <xdr:col>1</xdr:col>
      <xdr:colOff>0</xdr:colOff>
      <xdr:row>91</xdr:row>
      <xdr:rowOff>0</xdr:rowOff>
    </xdr:from>
    <xdr:ext cx="2717800" cy="495300"/>
    <mc:AlternateContent xmlns:mc="http://schemas.openxmlformats.org/markup-compatibility/2006" xmlns:a14="http://schemas.microsoft.com/office/drawing/2010/main">
      <mc:Choice Requires="a14">
        <xdr:sp macro="" textlink="">
          <xdr:nvSpPr>
            <xdr:cNvPr id="226" name="TextBox 225"/>
            <xdr:cNvSpPr txBox="1"/>
          </xdr:nvSpPr>
          <xdr:spPr>
            <a:xfrm>
              <a:off x="2124075" y="37071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226" name="TextBox 225"/>
            <xdr:cNvSpPr txBox="1"/>
          </xdr:nvSpPr>
          <xdr:spPr>
            <a:xfrm>
              <a:off x="2124075" y="37071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𝑟〗_𝑒  =  (2𝜋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𝑎_𝑒  )/〖〖(2𝜋 𝑓〗_𝑒)〗^2 </a:t>
              </a:r>
              <a:endParaRPr lang="en-US">
                <a:effectLst/>
              </a:endParaRPr>
            </a:p>
          </xdr:txBody>
        </xdr:sp>
      </mc:Fallback>
    </mc:AlternateContent>
    <xdr:clientData/>
  </xdr:oneCellAnchor>
  <xdr:oneCellAnchor>
    <xdr:from>
      <xdr:col>1</xdr:col>
      <xdr:colOff>0</xdr:colOff>
      <xdr:row>78</xdr:row>
      <xdr:rowOff>0</xdr:rowOff>
    </xdr:from>
    <xdr:ext cx="2959100" cy="314325"/>
    <mc:AlternateContent xmlns:mc="http://schemas.openxmlformats.org/markup-compatibility/2006" xmlns:a14="http://schemas.microsoft.com/office/drawing/2010/main">
      <mc:Choice Requires="a14">
        <xdr:sp macro="" textlink="">
          <xdr:nvSpPr>
            <xdr:cNvPr id="227" name="TextBox 226"/>
            <xdr:cNvSpPr txBox="1"/>
          </xdr:nvSpPr>
          <xdr:spPr>
            <a:xfrm>
              <a:off x="2124075" y="32823150"/>
              <a:ext cx="29591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227" name="TextBox 226"/>
            <xdr:cNvSpPr txBox="1"/>
          </xdr:nvSpPr>
          <xdr:spPr>
            <a:xfrm>
              <a:off x="2124075" y="32823150"/>
              <a:ext cx="29591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=(𝑚 𝑎)  𝑥=(𝑚 𝑣)  𝑣=(𝑚 𝑥)  𝑎=(𝑚 𝑜)  𝑏 </a:t>
              </a:r>
              <a:endParaRPr lang="en-US" sz="1100"/>
            </a:p>
          </xdr:txBody>
        </xdr:sp>
      </mc:Fallback>
    </mc:AlternateContent>
    <xdr:clientData/>
  </xdr:oneCellAnchor>
  <xdr:oneCellAnchor>
    <xdr:from>
      <xdr:col>1</xdr:col>
      <xdr:colOff>0</xdr:colOff>
      <xdr:row>92</xdr:row>
      <xdr:rowOff>0</xdr:rowOff>
    </xdr:from>
    <xdr:ext cx="2717800" cy="314325"/>
    <mc:AlternateContent xmlns:mc="http://schemas.openxmlformats.org/markup-compatibility/2006" xmlns:a14="http://schemas.microsoft.com/office/drawing/2010/main">
      <mc:Choice Requires="a14">
        <xdr:sp macro="" textlink="">
          <xdr:nvSpPr>
            <xdr:cNvPr id="228" name="TextBox 227"/>
            <xdr:cNvSpPr txBox="1"/>
          </xdr:nvSpPr>
          <xdr:spPr>
            <a:xfrm>
              <a:off x="2124075" y="37566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𝐹</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228" name="TextBox 227"/>
            <xdr:cNvSpPr txBox="1"/>
          </xdr:nvSpPr>
          <xdr:spPr>
            <a:xfrm>
              <a:off x="2124075" y="37566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〖〖𝐹_𝑒=𝑚〗_𝑒  𝑎〗_𝑒  </a:t>
              </a:r>
              <a:endParaRPr lang="en-US" sz="1100"/>
            </a:p>
          </xdr:txBody>
        </xdr:sp>
      </mc:Fallback>
    </mc:AlternateContent>
    <xdr:clientData/>
  </xdr:oneCellAnchor>
  <xdr:oneCellAnchor>
    <xdr:from>
      <xdr:col>1</xdr:col>
      <xdr:colOff>0</xdr:colOff>
      <xdr:row>47</xdr:row>
      <xdr:rowOff>0</xdr:rowOff>
    </xdr:from>
    <xdr:ext cx="2717800" cy="504825"/>
    <mc:AlternateContent xmlns:mc="http://schemas.openxmlformats.org/markup-compatibility/2006" xmlns:a14="http://schemas.microsoft.com/office/drawing/2010/main">
      <mc:Choice Requires="a14">
        <xdr:sp macro="" textlink="">
          <xdr:nvSpPr>
            <xdr:cNvPr id="231" name="TextBox 230"/>
            <xdr:cNvSpPr txBox="1"/>
          </xdr:nvSpPr>
          <xdr:spPr>
            <a:xfrm>
              <a:off x="2124075" y="18621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latin typeface="Cambria Math"/>
                      </a:rPr>
                      <m:t>=</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m:rPr>
                            <m:nor/>
                          </m:rPr>
                          <a:rPr lang="en-US" i="0">
                            <a:latin typeface="Cambria Math"/>
                          </a:rPr>
                          <m:t> </m:t>
                        </m:r>
                      </m:num>
                      <m:den>
                        <m:r>
                          <a:rPr lang="en-US" sz="1100" b="0" i="1">
                            <a:solidFill>
                              <a:schemeClr val="tx1"/>
                            </a:solidFill>
                            <a:effectLst/>
                            <a:latin typeface="Cambria Math"/>
                            <a:ea typeface="+mn-ea"/>
                            <a:cs typeface="+mn-cs"/>
                          </a:rPr>
                          <m:t>𝑞</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m:rPr>
                            <m:nor/>
                          </m:rPr>
                          <a:rPr lang="en-US" sz="1100" i="0">
                            <a:solidFill>
                              <a:schemeClr val="tx1"/>
                            </a:solidFill>
                            <a:effectLst/>
                            <a:latin typeface="+mn-lt"/>
                            <a:ea typeface="+mn-ea"/>
                            <a:cs typeface="+mn-cs"/>
                          </a:rPr>
                          <m:t> </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r>
                          <m:rPr>
                            <m:nor/>
                          </m:rPr>
                          <a:rPr lang="en-US" sz="1100" i="0">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h</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r>
                          <m:rPr>
                            <m:nor/>
                          </m:rPr>
                          <a:rPr lang="en-US" sz="1100" i="0">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31" name="TextBox 230"/>
            <xdr:cNvSpPr txBox="1"/>
          </xdr:nvSpPr>
          <xdr:spPr>
            <a:xfrm>
              <a:off x="2124075" y="18621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𝑍_𝑣</a:t>
              </a:r>
              <a:r>
                <a:rPr lang="el-GR" sz="1100" i="0">
                  <a:latin typeface="Cambria Math"/>
                </a:rPr>
                <a:t>=</a:t>
              </a:r>
              <a:r>
                <a:rPr lang="en-US" sz="1100" i="0">
                  <a:solidFill>
                    <a:schemeClr val="tx1"/>
                  </a:solidFill>
                  <a:effectLst/>
                  <a:latin typeface="+mn-lt"/>
                  <a:ea typeface="+mn-ea"/>
                  <a:cs typeface="+mn-cs"/>
                </a:rPr>
                <a:t>"𝜙</a:t>
              </a:r>
              <a:r>
                <a:rPr lang="en-US" i="0">
                  <a:latin typeface="Cambria Math"/>
                </a:rPr>
                <a:t> " </a:t>
              </a:r>
              <a:r>
                <a:rPr lang="en-US" sz="1100" b="0" i="0">
                  <a:solidFill>
                    <a:schemeClr val="tx1"/>
                  </a:solidFill>
                  <a:effectLst/>
                  <a:latin typeface="Cambria Math"/>
                  <a:ea typeface="+mn-ea"/>
                  <a:cs typeface="+mn-cs"/>
                </a:rPr>
                <a:t>/𝑞</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ℎ</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/𝑞^2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a:t>
              </a:r>
              <a:r>
                <a:rPr lang="en-US" sz="1100" b="0" i="0">
                  <a:solidFill>
                    <a:schemeClr val="tx1"/>
                  </a:solidFill>
                  <a:effectLst/>
                  <a:latin typeface="+mn-lt"/>
                  <a:ea typeface="+mn-ea"/>
                  <a:cs typeface="+mn-cs"/>
                </a:rPr>
                <a:t> "</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)/ℎ</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44</xdr:row>
      <xdr:rowOff>0</xdr:rowOff>
    </xdr:from>
    <xdr:ext cx="2717800" cy="504825"/>
    <mc:AlternateContent xmlns:mc="http://schemas.openxmlformats.org/markup-compatibility/2006" xmlns:a14="http://schemas.microsoft.com/office/drawing/2010/main">
      <mc:Choice Requires="a14">
        <xdr:sp macro="" textlink="">
          <xdr:nvSpPr>
            <xdr:cNvPr id="220" name="TextBox 219"/>
            <xdr:cNvSpPr txBox="1"/>
          </xdr:nvSpPr>
          <xdr:spPr>
            <a:xfrm>
              <a:off x="2124075" y="16973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i="1">
                        <a:latin typeface="Cambria Math"/>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𝛽</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220" name="TextBox 219"/>
            <xdr:cNvSpPr txBox="1"/>
          </xdr:nvSpPr>
          <xdr:spPr>
            <a:xfrm>
              <a:off x="2124075" y="16973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𝜀_</a:t>
              </a:r>
              <a:r>
                <a:rPr lang="en-US" sz="1100" i="0">
                  <a:solidFill>
                    <a:schemeClr val="tx1"/>
                  </a:solidFill>
                  <a:effectLst/>
                  <a:latin typeface="Cambria Math"/>
                  <a:ea typeface="+mn-ea"/>
                  <a:cs typeface="+mn-cs"/>
                </a:rPr>
                <a:t>0</a:t>
              </a:r>
              <a:r>
                <a:rPr lang="en-US" sz="1100" i="0">
                  <a:latin typeface="Cambria Math"/>
                </a:rPr>
                <a:t>=</a:t>
              </a:r>
              <a:r>
                <a:rPr lang="en-US" sz="1100" b="0" i="0">
                  <a:solidFill>
                    <a:schemeClr val="tx1"/>
                  </a:solidFill>
                  <a:effectLst/>
                  <a:latin typeface="Cambria Math"/>
                  <a:ea typeface="+mn-ea"/>
                  <a:cs typeface="+mn-cs"/>
                </a:rPr>
                <a:t>𝑞^2/(4𝜋 𝛽 ℎ𝑐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𝑞^2/(2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ℎ𝑐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ℎ/(〖2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𝑐)</a:t>
              </a:r>
              <a:endParaRPr lang="en-US" sz="1100"/>
            </a:p>
          </xdr:txBody>
        </xdr:sp>
      </mc:Fallback>
    </mc:AlternateContent>
    <xdr:clientData/>
  </xdr:oneCellAnchor>
  <xdr:oneCellAnchor>
    <xdr:from>
      <xdr:col>1</xdr:col>
      <xdr:colOff>0</xdr:colOff>
      <xdr:row>79</xdr:row>
      <xdr:rowOff>0</xdr:rowOff>
    </xdr:from>
    <xdr:ext cx="3327400" cy="314325"/>
    <mc:AlternateContent xmlns:mc="http://schemas.openxmlformats.org/markup-compatibility/2006" xmlns:a14="http://schemas.microsoft.com/office/drawing/2010/main">
      <mc:Choice Requires="a14">
        <xdr:sp macro="" textlink="">
          <xdr:nvSpPr>
            <xdr:cNvPr id="230" name="TextBox 229"/>
            <xdr:cNvSpPr txBox="1"/>
          </xdr:nvSpPr>
          <xdr:spPr>
            <a:xfrm>
              <a:off x="2124075" y="33137475"/>
              <a:ext cx="33274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 =</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oMath>
                </m:oMathPara>
              </a14:m>
              <a:endParaRPr lang="en-US" sz="1100"/>
            </a:p>
          </xdr:txBody>
        </xdr:sp>
      </mc:Choice>
      <mc:Fallback xmlns="">
        <xdr:sp macro="" textlink="">
          <xdr:nvSpPr>
            <xdr:cNvPr id="230" name="TextBox 229"/>
            <xdr:cNvSpPr txBox="1"/>
          </xdr:nvSpPr>
          <xdr:spPr>
            <a:xfrm>
              <a:off x="2124075" y="33137475"/>
              <a:ext cx="33274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=(𝑚 𝑎)  𝑣 𝑡=(𝑚 𝑣)  𝑎 𝑡=(𝑚 𝑥)  𝑏 𝑡 =(𝑚 𝑜)  𝑑 𝑡</a:t>
              </a:r>
              <a:endParaRPr lang="en-US" sz="1100"/>
            </a:p>
          </xdr:txBody>
        </xdr:sp>
      </mc:Fallback>
    </mc:AlternateContent>
    <xdr:clientData/>
  </xdr:oneCellAnchor>
  <xdr:oneCellAnchor>
    <xdr:from>
      <xdr:col>1</xdr:col>
      <xdr:colOff>0</xdr:colOff>
      <xdr:row>82</xdr:row>
      <xdr:rowOff>0</xdr:rowOff>
    </xdr:from>
    <xdr:ext cx="3721100" cy="314325"/>
    <mc:AlternateContent xmlns:mc="http://schemas.openxmlformats.org/markup-compatibility/2006" xmlns:a14="http://schemas.microsoft.com/office/drawing/2010/main">
      <mc:Choice Requires="a14">
        <xdr:sp macro="" textlink="">
          <xdr:nvSpPr>
            <xdr:cNvPr id="235" name="TextBox 234"/>
            <xdr:cNvSpPr txBox="1"/>
          </xdr:nvSpPr>
          <xdr:spPr>
            <a:xfrm>
              <a:off x="2124075" y="34080450"/>
              <a:ext cx="37211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solidFill>
                          <a:schemeClr val="tx1"/>
                        </a:solidFill>
                        <a:effectLst/>
                        <a:latin typeface="Cambria Math"/>
                        <a:ea typeface="+mn-ea"/>
                        <a:cs typeface="+mn-cs"/>
                      </a:rPr>
                      <m:t>𝑃</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𝐹</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𝑣</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𝑆</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𝐺</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𝑁</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oMath>
                </m:oMathPara>
              </a14:m>
              <a:endParaRPr lang="en-US" sz="1100"/>
            </a:p>
          </xdr:txBody>
        </xdr:sp>
      </mc:Choice>
      <mc:Fallback xmlns="">
        <xdr:sp macro="" textlink="">
          <xdr:nvSpPr>
            <xdr:cNvPr id="235" name="TextBox 234"/>
            <xdr:cNvSpPr txBox="1"/>
          </xdr:nvSpPr>
          <xdr:spPr>
            <a:xfrm>
              <a:off x="2124075" y="34080450"/>
              <a:ext cx="37211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 𝐹 𝑣=𝑝 𝑎=𝑚 𝑣 𝑎=𝑚 𝑥 𝑏=𝐾 𝑏=𝑆 𝑥=𝐺 𝑑=𝑁 𝑜</a:t>
              </a:r>
              <a:endParaRPr lang="en-US" sz="1100"/>
            </a:p>
          </xdr:txBody>
        </xdr:sp>
      </mc:Fallback>
    </mc:AlternateContent>
    <xdr:clientData/>
  </xdr:oneCellAnchor>
  <xdr:oneCellAnchor>
    <xdr:from>
      <xdr:col>1</xdr:col>
      <xdr:colOff>0</xdr:colOff>
      <xdr:row>86</xdr:row>
      <xdr:rowOff>0</xdr:rowOff>
    </xdr:from>
    <xdr:ext cx="3302000" cy="314325"/>
    <mc:AlternateContent xmlns:mc="http://schemas.openxmlformats.org/markup-compatibility/2006" xmlns:a14="http://schemas.microsoft.com/office/drawing/2010/main">
      <mc:Choice Requires="a14">
        <xdr:sp macro="" textlink="">
          <xdr:nvSpPr>
            <xdr:cNvPr id="236" name="TextBox 235"/>
            <xdr:cNvSpPr txBox="1"/>
          </xdr:nvSpPr>
          <xdr:spPr>
            <a:xfrm>
              <a:off x="2124075" y="35337750"/>
              <a:ext cx="33020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𝐹</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𝐺</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𝑜</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236" name="TextBox 235"/>
            <xdr:cNvSpPr txBox="1"/>
          </xdr:nvSpPr>
          <xdr:spPr>
            <a:xfrm>
              <a:off x="2124075" y="35337750"/>
              <a:ext cx="33020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𝑃_𝑒=𝐹_𝑒  𝑐=  𝑝_𝑒  𝑎_𝑒=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𝐾_𝑒  𝑏〗_𝑒=𝑆_𝑒  𝜆_𝑒=𝐺_𝑒 〖 𝑑〗_𝑒=𝑁_𝑒  𝑜_𝑒</a:t>
              </a:r>
              <a:endParaRPr lang="en-US" sz="1100"/>
            </a:p>
          </xdr:txBody>
        </xdr:sp>
      </mc:Fallback>
    </mc:AlternateContent>
    <xdr:clientData/>
  </xdr:oneCellAnchor>
  <xdr:oneCellAnchor>
    <xdr:from>
      <xdr:col>1</xdr:col>
      <xdr:colOff>0</xdr:colOff>
      <xdr:row>96</xdr:row>
      <xdr:rowOff>0</xdr:rowOff>
    </xdr:from>
    <xdr:ext cx="2717800" cy="323850"/>
    <mc:AlternateContent xmlns:mc="http://schemas.openxmlformats.org/markup-compatibility/2006" xmlns:a14="http://schemas.microsoft.com/office/drawing/2010/main">
      <mc:Choice Requires="a14">
        <xdr:sp macro="" textlink="">
          <xdr:nvSpPr>
            <xdr:cNvPr id="237" name="TextBox 236"/>
            <xdr:cNvSpPr txBox="1"/>
          </xdr:nvSpPr>
          <xdr:spPr>
            <a:xfrm>
              <a:off x="2124075" y="393287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r>
                      <a:rPr lang="en-US" sz="1100" i="1">
                        <a:solidFill>
                          <a:schemeClr val="tx1"/>
                        </a:solidFill>
                        <a:effectLst/>
                        <a:latin typeface="Cambria Math"/>
                        <a:ea typeface="+mn-ea"/>
                        <a:cs typeface="+mn-cs"/>
                      </a:rPr>
                      <m:t>h</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𝑞</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𝑉</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oMath>
                </m:oMathPara>
              </a14:m>
              <a:endParaRPr lang="en-US" sz="1100"/>
            </a:p>
          </xdr:txBody>
        </xdr:sp>
      </mc:Choice>
      <mc:Fallback xmlns="">
        <xdr:sp macro="" textlink="">
          <xdr:nvSpPr>
            <xdr:cNvPr id="237" name="TextBox 236"/>
            <xdr:cNvSpPr txBox="1"/>
          </xdr:nvSpPr>
          <xdr:spPr>
            <a:xfrm>
              <a:off x="2124075" y="393287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𝑃_𝑒=𝑊_𝑒 〖 𝑓〗_𝑒=</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 𝑓〗_𝑒〗^2=𝑞"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 𝑓〗_𝑒〗^2=𝑉 𝐼</a:t>
              </a:r>
              <a:endParaRPr lang="en-US" sz="1100"/>
            </a:p>
          </xdr:txBody>
        </xdr:sp>
      </mc:Fallback>
    </mc:AlternateContent>
    <xdr:clientData/>
  </xdr:oneCellAnchor>
  <xdr:oneCellAnchor>
    <xdr:from>
      <xdr:col>1</xdr:col>
      <xdr:colOff>0</xdr:colOff>
      <xdr:row>98</xdr:row>
      <xdr:rowOff>0</xdr:rowOff>
    </xdr:from>
    <xdr:ext cx="2717800" cy="476250"/>
    <mc:AlternateContent xmlns:mc="http://schemas.openxmlformats.org/markup-compatibility/2006" xmlns:a14="http://schemas.microsoft.com/office/drawing/2010/main">
      <mc:Choice Requires="a14">
        <xdr:sp macro="" textlink="">
          <xdr:nvSpPr>
            <xdr:cNvPr id="238" name="TextBox 237"/>
            <xdr:cNvSpPr txBox="1"/>
          </xdr:nvSpPr>
          <xdr:spPr>
            <a:xfrm>
              <a:off x="2124075" y="401478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oMath>
                </m:oMathPara>
              </a14:m>
              <a:endParaRPr lang="en-US" sz="1100"/>
            </a:p>
          </xdr:txBody>
        </xdr:sp>
      </mc:Choice>
      <mc:Fallback xmlns="">
        <xdr:sp macro="" textlink="">
          <xdr:nvSpPr>
            <xdr:cNvPr id="238" name="TextBox 237"/>
            <xdr:cNvSpPr txBox="1"/>
          </xdr:nvSpPr>
          <xdr:spPr>
            <a:xfrm>
              <a:off x="2124075" y="401478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𝑆_𝑒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𝑃_𝑒/𝜆_𝑒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𝑏〗_𝑒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99</xdr:row>
      <xdr:rowOff>0</xdr:rowOff>
    </xdr:from>
    <xdr:ext cx="2717800" cy="495300"/>
    <mc:AlternateContent xmlns:mc="http://schemas.openxmlformats.org/markup-compatibility/2006" xmlns:a14="http://schemas.microsoft.com/office/drawing/2010/main">
      <mc:Choice Requires="a14">
        <xdr:sp macro="" textlink="">
          <xdr:nvSpPr>
            <xdr:cNvPr id="239" name="TextBox 238"/>
            <xdr:cNvSpPr txBox="1"/>
          </xdr:nvSpPr>
          <xdr:spPr>
            <a:xfrm>
              <a:off x="2124075" y="406241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oMath>
                </m:oMathPara>
              </a14:m>
              <a:endParaRPr lang="en-US" sz="1100"/>
            </a:p>
          </xdr:txBody>
        </xdr:sp>
      </mc:Choice>
      <mc:Fallback xmlns="">
        <xdr:sp macro="" textlink="">
          <xdr:nvSpPr>
            <xdr:cNvPr id="239" name="TextBox 238"/>
            <xdr:cNvSpPr txBox="1"/>
          </xdr:nvSpPr>
          <xdr:spPr>
            <a:xfrm>
              <a:off x="2124075" y="406241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𝑏_𝑒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𝑃_𝑒/𝐾_𝑒 =(𝑊_𝑒 〖 𝑓〗_𝑒)/(〖𝑚_𝑒  𝜆〗_𝑒  )  =𝑐〖〖 𝑓〗_𝑒〗^2=𝜆_𝑒 〖〖 𝑓〗_𝑒〗^3</a:t>
              </a:r>
              <a:endParaRPr lang="en-US" sz="1100"/>
            </a:p>
          </xdr:txBody>
        </xdr:sp>
      </mc:Fallback>
    </mc:AlternateContent>
    <xdr:clientData/>
  </xdr:oneCellAnchor>
  <xdr:oneCellAnchor>
    <xdr:from>
      <xdr:col>1</xdr:col>
      <xdr:colOff>0</xdr:colOff>
      <xdr:row>56</xdr:row>
      <xdr:rowOff>0</xdr:rowOff>
    </xdr:from>
    <xdr:ext cx="2717800" cy="495300"/>
    <mc:AlternateContent xmlns:mc="http://schemas.openxmlformats.org/markup-compatibility/2006" xmlns:a14="http://schemas.microsoft.com/office/drawing/2010/main">
      <mc:Choice Requires="a14">
        <xdr:sp macro="" textlink="">
          <xdr:nvSpPr>
            <xdr:cNvPr id="243" name="TextBox 242"/>
            <xdr:cNvSpPr txBox="1"/>
          </xdr:nvSpPr>
          <xdr:spPr>
            <a:xfrm>
              <a:off x="2124075" y="22564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mn-lt"/>
                            <a:ea typeface="+mn-ea"/>
                            <a:cs typeface="+mn-cs"/>
                          </a:rPr>
                          <m:t>h</m:t>
                        </m:r>
                        <m:r>
                          <m:rPr>
                            <m:nor/>
                          </m:rPr>
                          <a:rPr lang="en-US" sz="1100" b="0" i="1">
                            <a:solidFill>
                              <a:schemeClr val="tx1"/>
                            </a:solidFill>
                            <a:effectLst/>
                            <a:latin typeface="+mn-lt"/>
                            <a:ea typeface="+mn-ea"/>
                            <a:cs typeface="+mn-cs"/>
                          </a:rPr>
                          <m:t> </m:t>
                        </m:r>
                        <m:r>
                          <m:rPr>
                            <m:nor/>
                          </m:rPr>
                          <a:rPr lang="en-US" sz="1100" b="0" i="1">
                            <a:solidFill>
                              <a:schemeClr val="tx1"/>
                            </a:solidFill>
                            <a:effectLst/>
                            <a:latin typeface="+mn-lt"/>
                            <a:ea typeface="+mn-ea"/>
                            <a:cs typeface="+mn-cs"/>
                          </a:rPr>
                          <m:t>c</m:t>
                        </m:r>
                        <m:r>
                          <m:rPr>
                            <m:nor/>
                          </m:rPr>
                          <a:rPr lang="en-US" sz="1100" b="0" i="1">
                            <a:solidFill>
                              <a:schemeClr val="tx1"/>
                            </a:solidFill>
                            <a:effectLst/>
                            <a:latin typeface="+mn-lt"/>
                            <a:ea typeface="+mn-ea"/>
                            <a:cs typeface="+mn-cs"/>
                          </a:rPr>
                          <m:t> </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243" name="TextBox 242"/>
            <xdr:cNvSpPr txBox="1"/>
          </xdr:nvSpPr>
          <xdr:spPr>
            <a:xfrm>
              <a:off x="2124075" y="22564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𝑊_𝑒=〖𝑚_𝑒  𝑐〗^2=〖𝑘_𝑒  𝜆_𝑒〗^2= ℎ 𝑓_𝑒= </a:t>
              </a:r>
              <a:r>
                <a:rPr lang="en-US" sz="1100" b="0" i="0">
                  <a:solidFill>
                    <a:schemeClr val="tx1"/>
                  </a:solidFill>
                  <a:effectLst/>
                  <a:latin typeface="+mn-lt"/>
                  <a:ea typeface="+mn-ea"/>
                  <a:cs typeface="+mn-cs"/>
                </a:rPr>
                <a:t> "h c </a:t>
              </a:r>
              <a:r>
                <a:rPr lang="en-US" sz="1100" b="0" i="0">
                  <a:solidFill>
                    <a:schemeClr val="tx1"/>
                  </a:solidFill>
                  <a:effectLst/>
                  <a:latin typeface="Cambria Math"/>
                  <a:ea typeface="+mn-ea"/>
                  <a:cs typeface="+mn-cs"/>
                </a:rPr>
                <a:t>" /𝜆_𝑒 </a:t>
              </a:r>
              <a:endParaRPr lang="en-US" sz="1100"/>
            </a:p>
          </xdr:txBody>
        </xdr:sp>
      </mc:Fallback>
    </mc:AlternateContent>
    <xdr:clientData/>
  </xdr:oneCellAnchor>
  <xdr:oneCellAnchor>
    <xdr:from>
      <xdr:col>1</xdr:col>
      <xdr:colOff>0</xdr:colOff>
      <xdr:row>25</xdr:row>
      <xdr:rowOff>0</xdr:rowOff>
    </xdr:from>
    <xdr:ext cx="2717800" cy="314325"/>
    <mc:AlternateContent xmlns:mc="http://schemas.openxmlformats.org/markup-compatibility/2006" xmlns:a14="http://schemas.microsoft.com/office/drawing/2010/main">
      <mc:Choice Requires="a14">
        <xdr:sp macro="" textlink="">
          <xdr:nvSpPr>
            <xdr:cNvPr id="248" name="TextBox 247"/>
            <xdr:cNvSpPr txBox="1"/>
          </xdr:nvSpPr>
          <xdr:spPr>
            <a:xfrm>
              <a:off x="2124075" y="89058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248" name="TextBox 247"/>
            <xdr:cNvSpPr txBox="1"/>
          </xdr:nvSpPr>
          <xdr:spPr>
            <a:xfrm>
              <a:off x="2124075" y="89058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𝑚_𝑒</a:t>
              </a:r>
              <a:endParaRPr lang="en-US" sz="1100"/>
            </a:p>
          </xdr:txBody>
        </xdr:sp>
      </mc:Fallback>
    </mc:AlternateContent>
    <xdr:clientData/>
  </xdr:oneCellAnchor>
  <xdr:oneCellAnchor>
    <xdr:from>
      <xdr:col>1</xdr:col>
      <xdr:colOff>0</xdr:colOff>
      <xdr:row>26</xdr:row>
      <xdr:rowOff>0</xdr:rowOff>
    </xdr:from>
    <xdr:ext cx="2717800" cy="323850"/>
    <mc:AlternateContent xmlns:mc="http://schemas.openxmlformats.org/markup-compatibility/2006" xmlns:a14="http://schemas.microsoft.com/office/drawing/2010/main">
      <mc:Choice Requires="a14">
        <xdr:sp macro="" textlink="">
          <xdr:nvSpPr>
            <xdr:cNvPr id="249" name="TextBox 248"/>
            <xdr:cNvSpPr txBox="1"/>
          </xdr:nvSpPr>
          <xdr:spPr>
            <a:xfrm>
              <a:off x="2124075" y="92202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249" name="TextBox 248"/>
            <xdr:cNvSpPr txBox="1"/>
          </xdr:nvSpPr>
          <xdr:spPr>
            <a:xfrm>
              <a:off x="2124075" y="92202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𝑚_𝑝</a:t>
              </a:r>
              <a:endParaRPr lang="en-US" sz="1100"/>
            </a:p>
          </xdr:txBody>
        </xdr:sp>
      </mc:Fallback>
    </mc:AlternateContent>
    <xdr:clientData/>
  </xdr:oneCellAnchor>
  <xdr:oneCellAnchor>
    <xdr:from>
      <xdr:col>1</xdr:col>
      <xdr:colOff>0</xdr:colOff>
      <xdr:row>27</xdr:row>
      <xdr:rowOff>0</xdr:rowOff>
    </xdr:from>
    <xdr:ext cx="2717800" cy="314325"/>
    <mc:AlternateContent xmlns:mc="http://schemas.openxmlformats.org/markup-compatibility/2006" xmlns:a14="http://schemas.microsoft.com/office/drawing/2010/main">
      <mc:Choice Requires="a14">
        <xdr:sp macro="" textlink="">
          <xdr:nvSpPr>
            <xdr:cNvPr id="250" name="TextBox 249"/>
            <xdr:cNvSpPr txBox="1"/>
          </xdr:nvSpPr>
          <xdr:spPr>
            <a:xfrm>
              <a:off x="2124075" y="9544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250" name="TextBox 249"/>
            <xdr:cNvSpPr txBox="1"/>
          </xdr:nvSpPr>
          <xdr:spPr>
            <a:xfrm>
              <a:off x="2124075" y="9544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𝑚_𝑛</a:t>
              </a:r>
              <a:endParaRPr lang="en-US" sz="1100"/>
            </a:p>
          </xdr:txBody>
        </xdr:sp>
      </mc:Fallback>
    </mc:AlternateContent>
    <xdr:clientData/>
  </xdr:oneCellAnchor>
  <xdr:oneCellAnchor>
    <xdr:from>
      <xdr:col>1</xdr:col>
      <xdr:colOff>0</xdr:colOff>
      <xdr:row>12</xdr:row>
      <xdr:rowOff>0</xdr:rowOff>
    </xdr:from>
    <xdr:ext cx="2717800" cy="314325"/>
    <mc:AlternateContent xmlns:mc="http://schemas.openxmlformats.org/markup-compatibility/2006" xmlns:a14="http://schemas.microsoft.com/office/drawing/2010/main">
      <mc:Choice Requires="a14">
        <xdr:sp macro="" textlink="">
          <xdr:nvSpPr>
            <xdr:cNvPr id="251" name="TextBox 250"/>
            <xdr:cNvSpPr txBox="1"/>
          </xdr:nvSpPr>
          <xdr:spPr>
            <a:xfrm>
              <a:off x="2124075" y="37242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n-US" sz="1100" i="1">
                        <a:solidFill>
                          <a:schemeClr val="tx1"/>
                        </a:solidFill>
                        <a:effectLst/>
                        <a:latin typeface="Cambria Math"/>
                        <a:ea typeface="+mn-ea"/>
                        <a:cs typeface="+mn-cs"/>
                      </a:rPr>
                      <m:t>𝑐</m:t>
                    </m:r>
                  </m:oMath>
                </m:oMathPara>
              </a14:m>
              <a:endParaRPr lang="en-US" sz="1100"/>
            </a:p>
          </xdr:txBody>
        </xdr:sp>
      </mc:Choice>
      <mc:Fallback xmlns="">
        <xdr:sp macro="" textlink="">
          <xdr:nvSpPr>
            <xdr:cNvPr id="251" name="TextBox 250"/>
            <xdr:cNvSpPr txBox="1"/>
          </xdr:nvSpPr>
          <xdr:spPr>
            <a:xfrm>
              <a:off x="2124075" y="37242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i="0">
                  <a:solidFill>
                    <a:schemeClr val="tx1"/>
                  </a:solidFill>
                  <a:effectLst/>
                  <a:latin typeface="Cambria Math"/>
                  <a:ea typeface="+mn-ea"/>
                  <a:cs typeface="+mn-cs"/>
                </a:rPr>
                <a:t>𝑐</a:t>
              </a:r>
              <a:endParaRPr lang="en-US" sz="1100"/>
            </a:p>
          </xdr:txBody>
        </xdr:sp>
      </mc:Fallback>
    </mc:AlternateContent>
    <xdr:clientData/>
  </xdr:oneCellAnchor>
  <xdr:oneCellAnchor>
    <xdr:from>
      <xdr:col>1</xdr:col>
      <xdr:colOff>0</xdr:colOff>
      <xdr:row>219</xdr:row>
      <xdr:rowOff>0</xdr:rowOff>
    </xdr:from>
    <xdr:ext cx="2717800" cy="476250"/>
    <mc:AlternateContent xmlns:mc="http://schemas.openxmlformats.org/markup-compatibility/2006" xmlns:a14="http://schemas.microsoft.com/office/drawing/2010/main">
      <mc:Choice Requires="a14">
        <xdr:sp macro="" textlink="">
          <xdr:nvSpPr>
            <xdr:cNvPr id="253" name="TextBox 252"/>
            <xdr:cNvSpPr txBox="1"/>
          </xdr:nvSpPr>
          <xdr:spPr>
            <a:xfrm>
              <a:off x="2124075" y="933354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b="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𝐷</m:t>
                    </m:r>
                    <m:r>
                      <a:rPr lang="en-US"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𝐸</m:t>
                            </m:r>
                          </m:sub>
                        </m:sSub>
                      </m:den>
                    </m:f>
                    <m:r>
                      <a:rPr lang="en-US" sz="1100" b="0" i="1">
                        <a:solidFill>
                          <a:schemeClr val="tx1"/>
                        </a:solidFill>
                        <a:effectLst/>
                        <a:latin typeface="Cambria Math"/>
                        <a:ea typeface="+mn-ea"/>
                        <a:cs typeface="+mn-cs"/>
                      </a:rPr>
                      <m:t>= </m:t>
                    </m:r>
                    <m:r>
                      <a:rPr lang="el-GR" sz="1100" b="0" i="1">
                        <a:solidFill>
                          <a:schemeClr val="tx1"/>
                        </a:solidFill>
                        <a:effectLst/>
                        <a:latin typeface="Cambria Math"/>
                        <a:ea typeface="+mn-ea"/>
                        <a:cs typeface="+mn-cs"/>
                      </a:rPr>
                      <m:t>𝓒</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oMath>
                </m:oMathPara>
              </a14:m>
              <a:endParaRPr lang="en-US" sz="1100"/>
            </a:p>
          </xdr:txBody>
        </xdr:sp>
      </mc:Choice>
      <mc:Fallback xmlns="">
        <xdr:sp macro="" textlink="">
          <xdr:nvSpPr>
            <xdr:cNvPr id="253" name="TextBox 252"/>
            <xdr:cNvSpPr txBox="1"/>
          </xdr:nvSpPr>
          <xdr:spPr>
            <a:xfrm>
              <a:off x="2124075" y="933354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𝑞</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𝐴_𝐸  𝐷</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𝐴_𝐸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𝐸=(〖</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𝐴〗_𝐸  𝑉)/𝐿_𝐸 =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 𝑉</a:t>
              </a:r>
              <a:endParaRPr lang="en-US" sz="1100"/>
            </a:p>
          </xdr:txBody>
        </xdr:sp>
      </mc:Fallback>
    </mc:AlternateContent>
    <xdr:clientData/>
  </xdr:oneCellAnchor>
  <xdr:oneCellAnchor>
    <xdr:from>
      <xdr:col>1</xdr:col>
      <xdr:colOff>0</xdr:colOff>
      <xdr:row>220</xdr:row>
      <xdr:rowOff>0</xdr:rowOff>
    </xdr:from>
    <xdr:ext cx="2717800" cy="476250"/>
    <mc:AlternateContent xmlns:mc="http://schemas.openxmlformats.org/markup-compatibility/2006" xmlns:a14="http://schemas.microsoft.com/office/drawing/2010/main">
      <mc:Choice Requires="a14">
        <xdr:sp macro="" textlink="">
          <xdr:nvSpPr>
            <xdr:cNvPr id="255" name="TextBox 254"/>
            <xdr:cNvSpPr txBox="1"/>
          </xdr:nvSpPr>
          <xdr:spPr>
            <a:xfrm>
              <a:off x="2124075" y="938117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𝐵</m:t>
                    </m:r>
                    <m:r>
                      <m:rPr>
                        <m:nor/>
                      </m:rPr>
                      <a:rPr lang="en-US" sz="1100" b="0" i="0">
                        <a:solidFill>
                          <a:schemeClr val="tx1"/>
                        </a:solidFill>
                        <a:effectLst/>
                        <a:latin typeface="+mn-lt"/>
                        <a:ea typeface="+mn-ea"/>
                        <a:cs typeface="+mn-cs"/>
                      </a:rPr>
                      <m:t> </m:t>
                    </m:r>
                    <m:r>
                      <a:rPr lang="en-US" sz="1100" i="1">
                        <a:solidFill>
                          <a:schemeClr val="tx1"/>
                        </a:solidFill>
                        <a:effectLst/>
                        <a:latin typeface="Cambria Math"/>
                        <a:ea typeface="+mn-ea"/>
                        <a:cs typeface="+mn-cs"/>
                      </a:rPr>
                      <m:t>=</m:t>
                    </m:r>
                    <m:r>
                      <m:rPr>
                        <m:nor/>
                      </m:rPr>
                      <a:rPr lang="en-US" sz="1100" i="1">
                        <a:solidFill>
                          <a:schemeClr val="tx1"/>
                        </a:solidFill>
                        <a:effectLst/>
                        <a:latin typeface="+mn-lt"/>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𝐻</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𝐻</m:t>
                            </m:r>
                          </m:sub>
                        </m:sSub>
                      </m:den>
                    </m:f>
                    <m:r>
                      <a:rPr lang="en-US" sz="1100" b="0" i="1">
                        <a:solidFill>
                          <a:schemeClr val="tx1"/>
                        </a:solidFill>
                        <a:effectLst/>
                        <a:latin typeface="Cambria Math"/>
                        <a:ea typeface="+mn-ea"/>
                        <a:cs typeface="+mn-cs"/>
                      </a:rPr>
                      <m:t>= </m:t>
                    </m:r>
                    <m:r>
                      <a:rPr lang="en-US" sz="1100" b="1" i="1">
                        <a:solidFill>
                          <a:schemeClr val="tx1"/>
                        </a:solidFill>
                        <a:effectLst/>
                        <a:latin typeface="Cambria Math"/>
                        <a:ea typeface="Cambria Math"/>
                        <a:cs typeface="+mn-cs"/>
                      </a:rPr>
                      <m:t>𝓛</m:t>
                    </m:r>
                    <m:r>
                      <a:rPr lang="en-US" sz="1100" b="0" i="1">
                        <a:solidFill>
                          <a:schemeClr val="tx1"/>
                        </a:solidFill>
                        <a:effectLst/>
                        <a:latin typeface="Cambria Math"/>
                        <a:ea typeface="Cambria Math"/>
                        <a:cs typeface="+mn-cs"/>
                      </a:rPr>
                      <m:t> </m:t>
                    </m:r>
                    <m:r>
                      <a:rPr lang="en-US" sz="1100" b="0" i="1">
                        <a:solidFill>
                          <a:schemeClr val="tx1"/>
                        </a:solidFill>
                        <a:effectLst/>
                        <a:latin typeface="Cambria Math"/>
                        <a:ea typeface="Cambria Math"/>
                        <a:cs typeface="+mn-cs"/>
                      </a:rPr>
                      <m:t>𝐼</m:t>
                    </m:r>
                  </m:oMath>
                </m:oMathPara>
              </a14:m>
              <a:endParaRPr lang="en-US" sz="1100"/>
            </a:p>
          </xdr:txBody>
        </xdr:sp>
      </mc:Choice>
      <mc:Fallback xmlns="">
        <xdr:sp macro="" textlink="">
          <xdr:nvSpPr>
            <xdr:cNvPr id="255" name="TextBox 254"/>
            <xdr:cNvSpPr txBox="1"/>
          </xdr:nvSpPr>
          <xdr:spPr>
            <a:xfrm>
              <a:off x="2124075" y="938117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𝐴_𝐻  𝐵" "</a:t>
              </a:r>
              <a:r>
                <a:rPr lang="en-US" sz="1100" i="0">
                  <a:solidFill>
                    <a:schemeClr val="tx1"/>
                  </a:solidFill>
                  <a:effectLst/>
                  <a:latin typeface="Cambria Math"/>
                  <a:ea typeface="+mn-ea"/>
                  <a:cs typeface="+mn-cs"/>
                </a:rPr>
                <a:t>=" " </a:t>
              </a:r>
              <a:r>
                <a:rPr lang="en-US" sz="1100" b="0" i="0">
                  <a:solidFill>
                    <a:schemeClr val="tx1"/>
                  </a:solidFill>
                  <a:effectLst/>
                  <a:latin typeface="Cambria Math"/>
                  <a:ea typeface="+mn-ea"/>
                  <a:cs typeface="+mn-cs"/>
                </a:rPr>
                <a:t>𝐴_𝐻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𝐻=(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𝐴_𝐻  𝐼)/𝐿_𝐻 = </a:t>
              </a:r>
              <a:r>
                <a:rPr lang="en-US" sz="1100" b="1" i="0">
                  <a:solidFill>
                    <a:schemeClr val="tx1"/>
                  </a:solidFill>
                  <a:effectLst/>
                  <a:latin typeface="Cambria Math"/>
                  <a:ea typeface="Cambria Math"/>
                  <a:cs typeface="+mn-cs"/>
                </a:rPr>
                <a:t>𝓛</a:t>
              </a:r>
              <a:r>
                <a:rPr lang="en-US" sz="1100" b="0" i="0">
                  <a:solidFill>
                    <a:schemeClr val="tx1"/>
                  </a:solidFill>
                  <a:effectLst/>
                  <a:latin typeface="Cambria Math"/>
                  <a:ea typeface="Cambria Math"/>
                  <a:cs typeface="+mn-cs"/>
                </a:rPr>
                <a:t> 𝐼</a:t>
              </a:r>
              <a:endParaRPr lang="en-US" sz="1100"/>
            </a:p>
          </xdr:txBody>
        </xdr:sp>
      </mc:Fallback>
    </mc:AlternateContent>
    <xdr:clientData/>
  </xdr:oneCellAnchor>
  <xdr:oneCellAnchor>
    <xdr:from>
      <xdr:col>1</xdr:col>
      <xdr:colOff>0</xdr:colOff>
      <xdr:row>10</xdr:row>
      <xdr:rowOff>0</xdr:rowOff>
    </xdr:from>
    <xdr:ext cx="2717800" cy="314325"/>
    <mc:AlternateContent xmlns:mc="http://schemas.openxmlformats.org/markup-compatibility/2006" xmlns:a14="http://schemas.microsoft.com/office/drawing/2010/main">
      <mc:Choice Requires="a14">
        <xdr:sp macro="" textlink="">
          <xdr:nvSpPr>
            <xdr:cNvPr id="257" name="TextBox 256"/>
            <xdr:cNvSpPr txBox="1"/>
          </xdr:nvSpPr>
          <xdr:spPr>
            <a:xfrm>
              <a:off x="2124075" y="3095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oMath>
                </m:oMathPara>
              </a14:m>
              <a:endParaRPr lang="en-US" sz="1100"/>
            </a:p>
          </xdr:txBody>
        </xdr:sp>
      </mc:Choice>
      <mc:Fallback xmlns="">
        <xdr:sp macro="" textlink="">
          <xdr:nvSpPr>
            <xdr:cNvPr id="257" name="TextBox 256"/>
            <xdr:cNvSpPr txBox="1"/>
          </xdr:nvSpPr>
          <xdr:spPr>
            <a:xfrm>
              <a:off x="2124075" y="3095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𝜀_0</a:t>
              </a:r>
              <a:endParaRPr lang="en-US" sz="1100"/>
            </a:p>
          </xdr:txBody>
        </xdr:sp>
      </mc:Fallback>
    </mc:AlternateContent>
    <xdr:clientData/>
  </xdr:oneCellAnchor>
  <xdr:oneCellAnchor>
    <xdr:from>
      <xdr:col>1</xdr:col>
      <xdr:colOff>0</xdr:colOff>
      <xdr:row>80</xdr:row>
      <xdr:rowOff>0</xdr:rowOff>
    </xdr:from>
    <xdr:ext cx="3352800" cy="314325"/>
    <mc:AlternateContent xmlns:mc="http://schemas.openxmlformats.org/markup-compatibility/2006" xmlns:a14="http://schemas.microsoft.com/office/drawing/2010/main">
      <mc:Choice Requires="a14">
        <xdr:sp macro="" textlink="">
          <xdr:nvSpPr>
            <xdr:cNvPr id="266" name="TextBox 265"/>
            <xdr:cNvSpPr txBox="1"/>
          </xdr:nvSpPr>
          <xdr:spPr>
            <a:xfrm>
              <a:off x="2124075" y="33451800"/>
              <a:ext cx="3352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 =</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 =</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oMath>
                </m:oMathPara>
              </a14:m>
              <a:endParaRPr lang="en-US" sz="1100"/>
            </a:p>
          </xdr:txBody>
        </xdr:sp>
      </mc:Choice>
      <mc:Fallback xmlns="">
        <xdr:sp macro="" textlink="">
          <xdr:nvSpPr>
            <xdr:cNvPr id="266" name="TextBox 265"/>
            <xdr:cNvSpPr txBox="1"/>
          </xdr:nvSpPr>
          <xdr:spPr>
            <a:xfrm>
              <a:off x="2124075" y="33451800"/>
              <a:ext cx="3352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=(𝑚 𝑥)  𝑏 𝑡 =(𝑚 𝑏)  𝑥 𝑡=(𝑚 𝑜)  𝑑 𝑡 =(𝑚 𝑑)  𝑜 𝑡</a:t>
              </a:r>
              <a:endParaRPr lang="en-US" sz="1100"/>
            </a:p>
          </xdr:txBody>
        </xdr:sp>
      </mc:Fallback>
    </mc:AlternateContent>
    <xdr:clientData/>
  </xdr:oneCellAnchor>
  <xdr:oneCellAnchor>
    <xdr:from>
      <xdr:col>1</xdr:col>
      <xdr:colOff>0</xdr:colOff>
      <xdr:row>84</xdr:row>
      <xdr:rowOff>0</xdr:rowOff>
    </xdr:from>
    <xdr:ext cx="3479800" cy="314325"/>
    <mc:AlternateContent xmlns:mc="http://schemas.openxmlformats.org/markup-compatibility/2006" xmlns:a14="http://schemas.microsoft.com/office/drawing/2010/main">
      <mc:Choice Requires="a14">
        <xdr:sp macro="" textlink="">
          <xdr:nvSpPr>
            <xdr:cNvPr id="267" name="TextBox 266"/>
            <xdr:cNvSpPr txBox="1"/>
          </xdr:nvSpPr>
          <xdr:spPr>
            <a:xfrm>
              <a:off x="2124075" y="34709100"/>
              <a:ext cx="3479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𝑜</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267" name="TextBox 266"/>
            <xdr:cNvSpPr txBox="1"/>
          </xdr:nvSpPr>
          <xdr:spPr>
            <a:xfrm>
              <a:off x="2124075" y="34709100"/>
              <a:ext cx="3479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𝑎〖) 𝜆〗_𝑒=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𝑐) 𝑐=</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𝜆_𝑒) 𝑎_𝑒=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𝑜_𝑒) 𝑏_𝑒</a:t>
              </a:r>
              <a:endParaRPr lang="en-US" sz="1100"/>
            </a:p>
          </xdr:txBody>
        </xdr:sp>
      </mc:Fallback>
    </mc:AlternateContent>
    <xdr:clientData/>
  </xdr:oneCellAnchor>
  <xdr:oneCellAnchor>
    <xdr:from>
      <xdr:col>1</xdr:col>
      <xdr:colOff>0</xdr:colOff>
      <xdr:row>11</xdr:row>
      <xdr:rowOff>0</xdr:rowOff>
    </xdr:from>
    <xdr:ext cx="2717800" cy="314325"/>
    <mc:AlternateContent xmlns:mc="http://schemas.openxmlformats.org/markup-compatibility/2006" xmlns:a14="http://schemas.microsoft.com/office/drawing/2010/main">
      <mc:Choice Requires="a14">
        <xdr:sp macro="" textlink="">
          <xdr:nvSpPr>
            <xdr:cNvPr id="245" name="TextBox 244"/>
            <xdr:cNvSpPr txBox="1"/>
          </xdr:nvSpPr>
          <xdr:spPr>
            <a:xfrm>
              <a:off x="2124075" y="34099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i="1">
                        <a:latin typeface="Cambria Math"/>
                      </a:rPr>
                      <m:t>=</m:t>
                    </m:r>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10</m:t>
                        </m:r>
                      </m:e>
                      <m:sup>
                        <m:r>
                          <a:rPr lang="en-US" sz="1100" b="0" i="1">
                            <a:solidFill>
                              <a:schemeClr val="tx1"/>
                            </a:solidFill>
                            <a:effectLst/>
                            <a:latin typeface="Cambria Math"/>
                            <a:ea typeface="+mn-ea"/>
                            <a:cs typeface="+mn-cs"/>
                          </a:rPr>
                          <m:t>−7</m:t>
                        </m:r>
                      </m:sup>
                    </m:sSup>
                  </m:oMath>
                </m:oMathPara>
              </a14:m>
              <a:endParaRPr lang="en-US" sz="1100"/>
            </a:p>
          </xdr:txBody>
        </xdr:sp>
      </mc:Choice>
      <mc:Fallback xmlns="">
        <xdr:sp macro="" textlink="">
          <xdr:nvSpPr>
            <xdr:cNvPr id="245" name="TextBox 244"/>
            <xdr:cNvSpPr txBox="1"/>
          </xdr:nvSpPr>
          <xdr:spPr>
            <a:xfrm>
              <a:off x="2124075" y="34099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i="0">
                  <a:latin typeface="Cambria Math"/>
                </a:rPr>
                <a:t>=</a:t>
              </a:r>
              <a:r>
                <a:rPr lang="en-US" sz="1100" b="0" i="0">
                  <a:solidFill>
                    <a:schemeClr val="tx1"/>
                  </a:solidFill>
                  <a:effectLst/>
                  <a:latin typeface="Cambria Math"/>
                  <a:ea typeface="+mn-ea"/>
                  <a:cs typeface="+mn-cs"/>
                </a:rPr>
                <a:t>4𝜋 〖10〗^(−7)</a:t>
              </a:r>
              <a:endParaRPr lang="en-US" sz="1100"/>
            </a:p>
          </xdr:txBody>
        </xdr:sp>
      </mc:Fallback>
    </mc:AlternateContent>
    <xdr:clientData/>
  </xdr:oneCellAnchor>
  <xdr:oneCellAnchor>
    <xdr:from>
      <xdr:col>1</xdr:col>
      <xdr:colOff>0</xdr:colOff>
      <xdr:row>246</xdr:row>
      <xdr:rowOff>0</xdr:rowOff>
    </xdr:from>
    <xdr:ext cx="2717800" cy="466725"/>
    <mc:AlternateContent xmlns:mc="http://schemas.openxmlformats.org/markup-compatibility/2006" xmlns:a14="http://schemas.microsoft.com/office/drawing/2010/main">
      <mc:Choice Requires="a14">
        <xdr:sp macro="" textlink="">
          <xdr:nvSpPr>
            <xdr:cNvPr id="58" name="TextBox 57"/>
            <xdr:cNvSpPr txBox="1"/>
          </xdr:nvSpPr>
          <xdr:spPr>
            <a:xfrm>
              <a:off x="2124075" y="1045273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𝜋</m:t>
                        </m:r>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oMath>
                </m:oMathPara>
              </a14:m>
              <a:endParaRPr lang="en-US" sz="1100"/>
            </a:p>
          </xdr:txBody>
        </xdr:sp>
      </mc:Choice>
      <mc:Fallback xmlns="">
        <xdr:sp macro="" textlink="">
          <xdr:nvSpPr>
            <xdr:cNvPr id="58" name="TextBox 57"/>
            <xdr:cNvSpPr txBox="1"/>
          </xdr:nvSpPr>
          <xdr:spPr>
            <a:xfrm>
              <a:off x="2124075" y="1045273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𝓛_𝑒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𝜆_𝑒)/(2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𝑟_𝑏𝑒</a:t>
              </a:r>
              <a:endParaRPr lang="en-US" sz="1100"/>
            </a:p>
          </xdr:txBody>
        </xdr:sp>
      </mc:Fallback>
    </mc:AlternateContent>
    <xdr:clientData/>
  </xdr:oneCellAnchor>
  <xdr:oneCellAnchor>
    <xdr:from>
      <xdr:col>1</xdr:col>
      <xdr:colOff>0</xdr:colOff>
      <xdr:row>247</xdr:row>
      <xdr:rowOff>0</xdr:rowOff>
    </xdr:from>
    <xdr:ext cx="2717800" cy="314325"/>
    <mc:AlternateContent xmlns:mc="http://schemas.openxmlformats.org/markup-compatibility/2006" xmlns:a14="http://schemas.microsoft.com/office/drawing/2010/main">
      <mc:Choice Requires="a14">
        <xdr:sp macro="" textlink="">
          <xdr:nvSpPr>
            <xdr:cNvPr id="59" name="TextBox 58"/>
            <xdr:cNvSpPr txBox="1"/>
          </xdr:nvSpPr>
          <xdr:spPr>
            <a:xfrm>
              <a:off x="2124075" y="104994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59" name="TextBox 58"/>
            <xdr:cNvSpPr txBox="1"/>
          </xdr:nvSpPr>
          <xdr:spPr>
            <a:xfrm>
              <a:off x="2124075" y="104994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𝜆_𝑒=4𝜋</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𝑟_𝑒</a:t>
              </a:r>
              <a:endParaRPr lang="en-US" sz="1100"/>
            </a:p>
          </xdr:txBody>
        </xdr:sp>
      </mc:Fallback>
    </mc:AlternateContent>
    <xdr:clientData/>
  </xdr:oneCellAnchor>
  <xdr:oneCellAnchor>
    <xdr:from>
      <xdr:col>1</xdr:col>
      <xdr:colOff>0</xdr:colOff>
      <xdr:row>249</xdr:row>
      <xdr:rowOff>0</xdr:rowOff>
    </xdr:from>
    <xdr:ext cx="2717800" cy="533400"/>
    <mc:AlternateContent xmlns:mc="http://schemas.openxmlformats.org/markup-compatibility/2006" xmlns:a14="http://schemas.microsoft.com/office/drawing/2010/main">
      <mc:Choice Requires="a14">
        <xdr:sp macro="" textlink="">
          <xdr:nvSpPr>
            <xdr:cNvPr id="60" name="TextBox 59"/>
            <xdr:cNvSpPr txBox="1"/>
          </xdr:nvSpPr>
          <xdr:spPr>
            <a:xfrm>
              <a:off x="2124075" y="1059561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l-GR" sz="1100" i="1">
                        <a:latin typeface="Cambria Math"/>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e>
                        </m:rad>
                      </m:den>
                    </m:f>
                  </m:oMath>
                </m:oMathPara>
              </a14:m>
              <a:endParaRPr lang="en-US" sz="1100"/>
            </a:p>
          </xdr:txBody>
        </xdr:sp>
      </mc:Choice>
      <mc:Fallback xmlns="">
        <xdr:sp macro="" textlink="">
          <xdr:nvSpPr>
            <xdr:cNvPr id="60" name="TextBox 59"/>
            <xdr:cNvSpPr txBox="1"/>
          </xdr:nvSpPr>
          <xdr:spPr>
            <a:xfrm>
              <a:off x="2124075" y="1059561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a:t>
              </a:r>
              <a:r>
                <a:rPr lang="el-GR" sz="1100" i="0">
                  <a:latin typeface="Cambria Math"/>
                </a:rPr>
                <a:t>=</a:t>
              </a:r>
              <a:r>
                <a:rPr lang="en-US" sz="1100" b="0" i="0">
                  <a:solidFill>
                    <a:schemeClr val="tx1"/>
                  </a:solidFill>
                  <a:effectLst/>
                  <a:latin typeface="Cambria Math"/>
                  <a:ea typeface="+mn-ea"/>
                  <a:cs typeface="+mn-cs"/>
                </a:rPr>
                <a:t>1/√(𝓛_𝑒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endParaRPr lang="en-US" sz="1100"/>
            </a:p>
          </xdr:txBody>
        </xdr:sp>
      </mc:Fallback>
    </mc:AlternateContent>
    <xdr:clientData/>
  </xdr:oneCellAnchor>
  <xdr:oneCellAnchor>
    <xdr:from>
      <xdr:col>1</xdr:col>
      <xdr:colOff>0</xdr:colOff>
      <xdr:row>250</xdr:row>
      <xdr:rowOff>0</xdr:rowOff>
    </xdr:from>
    <xdr:ext cx="2717800" cy="457200"/>
    <mc:AlternateContent xmlns:mc="http://schemas.openxmlformats.org/markup-compatibility/2006" xmlns:a14="http://schemas.microsoft.com/office/drawing/2010/main">
      <mc:Choice Requires="a14">
        <xdr:sp macro="" textlink="">
          <xdr:nvSpPr>
            <xdr:cNvPr id="61" name="TextBox 60"/>
            <xdr:cNvSpPr txBox="1"/>
          </xdr:nvSpPr>
          <xdr:spPr>
            <a:xfrm>
              <a:off x="2124075" y="1064895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den>
                    </m:f>
                    <m:r>
                      <a:rPr lang="en-US"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oMath>
                </m:oMathPara>
              </a14:m>
              <a:endParaRPr lang="en-US" sz="1100"/>
            </a:p>
          </xdr:txBody>
        </xdr:sp>
      </mc:Choice>
      <mc:Fallback xmlns="">
        <xdr:sp macro="" textlink="">
          <xdr:nvSpPr>
            <xdr:cNvPr id="61" name="TextBox 60"/>
            <xdr:cNvSpPr txBox="1"/>
          </xdr:nvSpPr>
          <xdr:spPr>
            <a:xfrm>
              <a:off x="2124075" y="1064895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𝑞)/</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𝑓_𝑒</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𝜙</a:t>
              </a:r>
              <a:r>
                <a:rPr lang="en-US" sz="1100" i="0">
                  <a:solidFill>
                    <a:schemeClr val="tx1"/>
                  </a:solidFill>
                  <a:effectLst/>
                  <a:latin typeface="+mn-lt"/>
                  <a:ea typeface="+mn-ea"/>
                  <a:cs typeface="+mn-cs"/>
                </a:rPr>
                <a:t>"</a:t>
              </a:r>
              <a:endParaRPr lang="en-US" sz="1100"/>
            </a:p>
          </xdr:txBody>
        </xdr:sp>
      </mc:Fallback>
    </mc:AlternateContent>
    <xdr:clientData/>
  </xdr:oneCellAnchor>
  <xdr:oneCellAnchor>
    <xdr:from>
      <xdr:col>1</xdr:col>
      <xdr:colOff>0</xdr:colOff>
      <xdr:row>251</xdr:row>
      <xdr:rowOff>0</xdr:rowOff>
    </xdr:from>
    <xdr:ext cx="2717800" cy="495300"/>
    <mc:AlternateContent xmlns:mc="http://schemas.openxmlformats.org/markup-compatibility/2006" xmlns:a14="http://schemas.microsoft.com/office/drawing/2010/main">
      <mc:Choice Requires="a14">
        <xdr:sp macro="" textlink="">
          <xdr:nvSpPr>
            <xdr:cNvPr id="62" name="TextBox 61"/>
            <xdr:cNvSpPr txBox="1"/>
          </xdr:nvSpPr>
          <xdr:spPr>
            <a:xfrm>
              <a:off x="2124075" y="1069467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𝑒</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oMath>
                </m:oMathPara>
              </a14:m>
              <a:endParaRPr lang="en-US" sz="1100"/>
            </a:p>
          </xdr:txBody>
        </xdr:sp>
      </mc:Choice>
      <mc:Fallback xmlns="">
        <xdr:sp macro="" textlink="">
          <xdr:nvSpPr>
            <xdr:cNvPr id="62" name="TextBox 61"/>
            <xdr:cNvSpPr txBox="1"/>
          </xdr:nvSpPr>
          <xdr:spPr>
            <a:xfrm>
              <a:off x="2124075" y="1069467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𝐼_𝑒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)/𝓛_𝑒 = 𝑓_𝑒  𝑞</a:t>
              </a:r>
              <a:endParaRPr lang="en-US" sz="1100"/>
            </a:p>
          </xdr:txBody>
        </xdr:sp>
      </mc:Fallback>
    </mc:AlternateContent>
    <xdr:clientData/>
  </xdr:oneCellAnchor>
  <xdr:oneCellAnchor>
    <xdr:from>
      <xdr:col>1</xdr:col>
      <xdr:colOff>0</xdr:colOff>
      <xdr:row>271</xdr:row>
      <xdr:rowOff>0</xdr:rowOff>
    </xdr:from>
    <xdr:ext cx="2717800" cy="476250"/>
    <mc:AlternateContent xmlns:mc="http://schemas.openxmlformats.org/markup-compatibility/2006" xmlns:a14="http://schemas.microsoft.com/office/drawing/2010/main">
      <mc:Choice Requires="a14">
        <xdr:sp macro="" textlink="">
          <xdr:nvSpPr>
            <xdr:cNvPr id="71" name="TextBox 70"/>
            <xdr:cNvSpPr txBox="1"/>
          </xdr:nvSpPr>
          <xdr:spPr>
            <a:xfrm>
              <a:off x="2124075" y="1163288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𝑒𝐻</m:t>
                            </m:r>
                          </m:sub>
                        </m:sSub>
                      </m:den>
                    </m:f>
                  </m:oMath>
                </m:oMathPara>
              </a14:m>
              <a:endParaRPr lang="en-US" sz="1100"/>
            </a:p>
          </xdr:txBody>
        </xdr:sp>
      </mc:Choice>
      <mc:Fallback xmlns="">
        <xdr:sp macro="" textlink="">
          <xdr:nvSpPr>
            <xdr:cNvPr id="71" name="TextBox 70"/>
            <xdr:cNvSpPr txBox="1"/>
          </xdr:nvSpPr>
          <xdr:spPr>
            <a:xfrm>
              <a:off x="2124075" y="1163288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𝐻_𝑒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𝐼_𝑒/𝐿_𝑒𝐻 </a:t>
              </a:r>
              <a:endParaRPr lang="en-US" sz="1100"/>
            </a:p>
          </xdr:txBody>
        </xdr:sp>
      </mc:Fallback>
    </mc:AlternateContent>
    <xdr:clientData/>
  </xdr:oneCellAnchor>
  <xdr:oneCellAnchor>
    <xdr:from>
      <xdr:col>1</xdr:col>
      <xdr:colOff>0</xdr:colOff>
      <xdr:row>270</xdr:row>
      <xdr:rowOff>0</xdr:rowOff>
    </xdr:from>
    <xdr:ext cx="2717800" cy="476250"/>
    <mc:AlternateContent xmlns:mc="http://schemas.openxmlformats.org/markup-compatibility/2006" xmlns:a14="http://schemas.microsoft.com/office/drawing/2010/main">
      <mc:Choice Requires="a14">
        <xdr:sp macro="" textlink="">
          <xdr:nvSpPr>
            <xdr:cNvPr id="72" name="TextBox 71"/>
            <xdr:cNvSpPr txBox="1"/>
          </xdr:nvSpPr>
          <xdr:spPr>
            <a:xfrm>
              <a:off x="2124075" y="1158525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𝑒𝐸</m:t>
                            </m:r>
                          </m:sub>
                        </m:sSub>
                      </m:den>
                    </m:f>
                  </m:oMath>
                </m:oMathPara>
              </a14:m>
              <a:endParaRPr lang="en-US" sz="1100"/>
            </a:p>
          </xdr:txBody>
        </xdr:sp>
      </mc:Choice>
      <mc:Fallback xmlns="">
        <xdr:sp macro="" textlink="">
          <xdr:nvSpPr>
            <xdr:cNvPr id="72" name="TextBox 71"/>
            <xdr:cNvSpPr txBox="1"/>
          </xdr:nvSpPr>
          <xdr:spPr>
            <a:xfrm>
              <a:off x="2124075" y="1158525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𝐸_𝑒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𝑉_𝑒/𝐿_𝑒𝐸 </a:t>
              </a:r>
              <a:endParaRPr lang="en-US" sz="1100"/>
            </a:p>
          </xdr:txBody>
        </xdr:sp>
      </mc:Fallback>
    </mc:AlternateContent>
    <xdr:clientData/>
  </xdr:oneCellAnchor>
  <xdr:oneCellAnchor>
    <xdr:from>
      <xdr:col>1</xdr:col>
      <xdr:colOff>0</xdr:colOff>
      <xdr:row>274</xdr:row>
      <xdr:rowOff>0</xdr:rowOff>
    </xdr:from>
    <xdr:ext cx="2717800" cy="314325"/>
    <mc:AlternateContent xmlns:mc="http://schemas.openxmlformats.org/markup-compatibility/2006" xmlns:a14="http://schemas.microsoft.com/office/drawing/2010/main">
      <mc:Choice Requires="a14">
        <xdr:sp macro="" textlink="">
          <xdr:nvSpPr>
            <xdr:cNvPr id="75" name="TextBox 74"/>
            <xdr:cNvSpPr txBox="1"/>
          </xdr:nvSpPr>
          <xdr:spPr>
            <a:xfrm>
              <a:off x="2124075" y="1175956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𝑒</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75" name="TextBox 74"/>
            <xdr:cNvSpPr txBox="1"/>
          </xdr:nvSpPr>
          <xdr:spPr>
            <a:xfrm>
              <a:off x="2124075" y="1175956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𝐷_𝑒</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𝐸_𝑒</a:t>
              </a:r>
              <a:endParaRPr lang="en-US" sz="1100"/>
            </a:p>
          </xdr:txBody>
        </xdr:sp>
      </mc:Fallback>
    </mc:AlternateContent>
    <xdr:clientData/>
  </xdr:oneCellAnchor>
  <xdr:oneCellAnchor>
    <xdr:from>
      <xdr:col>1</xdr:col>
      <xdr:colOff>0</xdr:colOff>
      <xdr:row>275</xdr:row>
      <xdr:rowOff>0</xdr:rowOff>
    </xdr:from>
    <xdr:ext cx="2717800" cy="314325"/>
    <mc:AlternateContent xmlns:mc="http://schemas.openxmlformats.org/markup-compatibility/2006" xmlns:a14="http://schemas.microsoft.com/office/drawing/2010/main">
      <mc:Choice Requires="a14">
        <xdr:sp macro="" textlink="">
          <xdr:nvSpPr>
            <xdr:cNvPr id="76" name="TextBox 75"/>
            <xdr:cNvSpPr txBox="1"/>
          </xdr:nvSpPr>
          <xdr:spPr>
            <a:xfrm>
              <a:off x="2124075" y="117909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𝑒</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76" name="TextBox 75"/>
            <xdr:cNvSpPr txBox="1"/>
          </xdr:nvSpPr>
          <xdr:spPr>
            <a:xfrm>
              <a:off x="2124075" y="117909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𝐵_𝑒</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𝐻_𝑒</a:t>
              </a:r>
              <a:endParaRPr lang="en-US" sz="1100"/>
            </a:p>
          </xdr:txBody>
        </xdr:sp>
      </mc:Fallback>
    </mc:AlternateContent>
    <xdr:clientData/>
  </xdr:oneCellAnchor>
  <xdr:oneCellAnchor>
    <xdr:from>
      <xdr:col>1</xdr:col>
      <xdr:colOff>0</xdr:colOff>
      <xdr:row>260</xdr:row>
      <xdr:rowOff>0</xdr:rowOff>
    </xdr:from>
    <xdr:ext cx="2717800" cy="466725"/>
    <mc:AlternateContent xmlns:mc="http://schemas.openxmlformats.org/markup-compatibility/2006" xmlns:a14="http://schemas.microsoft.com/office/drawing/2010/main">
      <mc:Choice Requires="a14">
        <xdr:sp macro="" textlink="">
          <xdr:nvSpPr>
            <xdr:cNvPr id="77" name="TextBox 76"/>
            <xdr:cNvSpPr txBox="1"/>
          </xdr:nvSpPr>
          <xdr:spPr>
            <a:xfrm>
              <a:off x="2124075" y="1108233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77" name="TextBox 76"/>
            <xdr:cNvSpPr txBox="1"/>
          </xdr:nvSpPr>
          <xdr:spPr>
            <a:xfrm>
              <a:off x="2124075" y="1108233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 𝜆_𝑒)/(32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261</xdr:row>
      <xdr:rowOff>0</xdr:rowOff>
    </xdr:from>
    <xdr:ext cx="2717800" cy="466725"/>
    <mc:AlternateContent xmlns:mc="http://schemas.openxmlformats.org/markup-compatibility/2006" xmlns:a14="http://schemas.microsoft.com/office/drawing/2010/main">
      <mc:Choice Requires="a14">
        <xdr:sp macro="" textlink="">
          <xdr:nvSpPr>
            <xdr:cNvPr id="78" name="TextBox 77"/>
            <xdr:cNvSpPr txBox="1"/>
          </xdr:nvSpPr>
          <xdr:spPr>
            <a:xfrm>
              <a:off x="2124075" y="1112901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𝑒𝐻</m:t>
                        </m:r>
                      </m:sub>
                    </m:sSub>
                    <m:r>
                      <a:rPr lang="en-US" sz="1100" b="0" i="1">
                        <a:solidFill>
                          <a:schemeClr val="tx1"/>
                        </a:solidFill>
                        <a:effectLst/>
                        <a:latin typeface="Cambria Math"/>
                        <a:ea typeface="+mn-ea"/>
                        <a:cs typeface="+mn-cs"/>
                      </a:rPr>
                      <m:t>= 2 </m:t>
                    </m:r>
                    <m:r>
                      <a:rPr lang="el-GR" sz="1100" i="1">
                        <a:solidFill>
                          <a:schemeClr val="tx1"/>
                        </a:solidFill>
                        <a:effectLst/>
                        <a:latin typeface="Cambria Math"/>
                        <a:ea typeface="+mn-ea"/>
                        <a:cs typeface="+mn-cs"/>
                      </a:rPr>
                      <m:t>𝛼</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16</m:t>
                        </m:r>
                      </m:den>
                    </m:f>
                  </m:oMath>
                </m:oMathPara>
              </a14:m>
              <a:endParaRPr lang="en-US" sz="1100"/>
            </a:p>
          </xdr:txBody>
        </xdr:sp>
      </mc:Choice>
      <mc:Fallback xmlns="">
        <xdr:sp macro="" textlink="">
          <xdr:nvSpPr>
            <xdr:cNvPr id="78" name="TextBox 77"/>
            <xdr:cNvSpPr txBox="1"/>
          </xdr:nvSpPr>
          <xdr:spPr>
            <a:xfrm>
              <a:off x="2124075" y="1112901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𝑅_𝑒𝐻= 2 </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𝑅〗_𝑒𝐸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𝜆_𝑒)/16</a:t>
              </a:r>
              <a:endParaRPr lang="en-US" sz="1100"/>
            </a:p>
          </xdr:txBody>
        </xdr:sp>
      </mc:Fallback>
    </mc:AlternateContent>
    <xdr:clientData/>
  </xdr:oneCellAnchor>
  <xdr:oneCellAnchor>
    <xdr:from>
      <xdr:col>1</xdr:col>
      <xdr:colOff>0</xdr:colOff>
      <xdr:row>264</xdr:row>
      <xdr:rowOff>0</xdr:rowOff>
    </xdr:from>
    <xdr:ext cx="2717800" cy="495300"/>
    <mc:AlternateContent xmlns:mc="http://schemas.openxmlformats.org/markup-compatibility/2006" xmlns:a14="http://schemas.microsoft.com/office/drawing/2010/main">
      <mc:Choice Requires="a14">
        <xdr:sp macro="" textlink="">
          <xdr:nvSpPr>
            <xdr:cNvPr id="79" name="TextBox 78"/>
            <xdr:cNvSpPr txBox="1"/>
          </xdr:nvSpPr>
          <xdr:spPr>
            <a:xfrm>
              <a:off x="2124075" y="1126902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𝑒𝐸</m:t>
                            </m:r>
                          </m:sub>
                        </m:sSub>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8</m:t>
                        </m:r>
                      </m:den>
                    </m:f>
                  </m:oMath>
                </m:oMathPara>
              </a14:m>
              <a:endParaRPr lang="en-US" sz="1100"/>
            </a:p>
          </xdr:txBody>
        </xdr:sp>
      </mc:Choice>
      <mc:Fallback xmlns="">
        <xdr:sp macro="" textlink="">
          <xdr:nvSpPr>
            <xdr:cNvPr id="79" name="TextBox 78"/>
            <xdr:cNvSpPr txBox="1"/>
          </xdr:nvSpPr>
          <xdr:spPr>
            <a:xfrm>
              <a:off x="2124075" y="1126902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〖𝑟_𝑒𝐸〗^2</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〖𝜆_𝑒〗^2)/8</a:t>
              </a:r>
              <a:endParaRPr lang="en-US" sz="1100"/>
            </a:p>
          </xdr:txBody>
        </xdr:sp>
      </mc:Fallback>
    </mc:AlternateContent>
    <xdr:clientData/>
  </xdr:oneCellAnchor>
  <xdr:oneCellAnchor>
    <xdr:from>
      <xdr:col>1</xdr:col>
      <xdr:colOff>0</xdr:colOff>
      <xdr:row>265</xdr:row>
      <xdr:rowOff>0</xdr:rowOff>
    </xdr:from>
    <xdr:ext cx="2717800" cy="495300"/>
    <mc:AlternateContent xmlns:mc="http://schemas.openxmlformats.org/markup-compatibility/2006" xmlns:a14="http://schemas.microsoft.com/office/drawing/2010/main">
      <mc:Choice Requires="a14">
        <xdr:sp macro="" textlink="">
          <xdr:nvSpPr>
            <xdr:cNvPr id="80" name="TextBox 79"/>
            <xdr:cNvSpPr txBox="1"/>
          </xdr:nvSpPr>
          <xdr:spPr>
            <a:xfrm>
              <a:off x="2124075" y="1131855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𝑒𝐻</m:t>
                            </m:r>
                          </m:sub>
                        </m:sSub>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16 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80" name="TextBox 79"/>
            <xdr:cNvSpPr txBox="1"/>
          </xdr:nvSpPr>
          <xdr:spPr>
            <a:xfrm>
              <a:off x="2124075" y="1131855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𝐴_𝑒𝐻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〖𝑟_𝑒𝐻〗^2</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𝜋 〖𝜆_𝑒〗^2)/(16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262</xdr:row>
      <xdr:rowOff>0</xdr:rowOff>
    </xdr:from>
    <xdr:ext cx="2717800" cy="466725"/>
    <mc:AlternateContent xmlns:mc="http://schemas.openxmlformats.org/markup-compatibility/2006" xmlns:a14="http://schemas.microsoft.com/office/drawing/2010/main">
      <mc:Choice Requires="a14">
        <xdr:sp macro="" textlink="">
          <xdr:nvSpPr>
            <xdr:cNvPr id="81" name="TextBox 80"/>
            <xdr:cNvSpPr txBox="1"/>
          </xdr:nvSpPr>
          <xdr:spPr>
            <a:xfrm>
              <a:off x="2124075" y="1117568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𝑒𝐸</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16 </m:t>
                        </m:r>
                        <m:r>
                          <a:rPr lang="el-GR" sz="1100" i="1">
                            <a:solidFill>
                              <a:schemeClr val="tx1"/>
                            </a:solidFill>
                            <a:effectLst/>
                            <a:latin typeface="Cambria Math"/>
                            <a:ea typeface="+mn-ea"/>
                            <a:cs typeface="+mn-cs"/>
                          </a:rPr>
                          <m:t>𝛼</m:t>
                        </m:r>
                      </m:den>
                    </m:f>
                  </m:oMath>
                </m:oMathPara>
              </a14:m>
              <a:endParaRPr lang="en-US">
                <a:effectLst/>
              </a:endParaRPr>
            </a:p>
          </xdr:txBody>
        </xdr:sp>
      </mc:Choice>
      <mc:Fallback xmlns="">
        <xdr:sp macro="" textlink="">
          <xdr:nvSpPr>
            <xdr:cNvPr id="81" name="TextBox 80"/>
            <xdr:cNvSpPr txBox="1"/>
          </xdr:nvSpPr>
          <xdr:spPr>
            <a:xfrm>
              <a:off x="2124075" y="1117568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𝐿_𝑒𝐸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𝑅_𝑒𝐸=(2𝜋 𝜆_𝑒)/(32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=(𝜋 𝜆_𝑒)/(16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a:effectLst/>
              </a:endParaRPr>
            </a:p>
          </xdr:txBody>
        </xdr:sp>
      </mc:Fallback>
    </mc:AlternateContent>
    <xdr:clientData/>
  </xdr:oneCellAnchor>
  <xdr:oneCellAnchor>
    <xdr:from>
      <xdr:col>1</xdr:col>
      <xdr:colOff>0</xdr:colOff>
      <xdr:row>263</xdr:row>
      <xdr:rowOff>0</xdr:rowOff>
    </xdr:from>
    <xdr:ext cx="2717800" cy="466725"/>
    <mc:AlternateContent xmlns:mc="http://schemas.openxmlformats.org/markup-compatibility/2006" xmlns:a14="http://schemas.microsoft.com/office/drawing/2010/main">
      <mc:Choice Requires="a14">
        <xdr:sp macro="" textlink="">
          <xdr:nvSpPr>
            <xdr:cNvPr id="82" name="TextBox 81"/>
            <xdr:cNvSpPr txBox="1"/>
          </xdr:nvSpPr>
          <xdr:spPr>
            <a:xfrm>
              <a:off x="2124075" y="1122235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𝑒𝐻</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16</m:t>
                        </m:r>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8</m:t>
                        </m:r>
                      </m:den>
                    </m:f>
                  </m:oMath>
                </m:oMathPara>
              </a14:m>
              <a:endParaRPr lang="en-US">
                <a:effectLst/>
              </a:endParaRPr>
            </a:p>
          </xdr:txBody>
        </xdr:sp>
      </mc:Choice>
      <mc:Fallback xmlns="">
        <xdr:sp macro="" textlink="">
          <xdr:nvSpPr>
            <xdr:cNvPr id="82" name="TextBox 81"/>
            <xdr:cNvSpPr txBox="1"/>
          </xdr:nvSpPr>
          <xdr:spPr>
            <a:xfrm>
              <a:off x="2124075" y="1122235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𝐿_𝑒𝐻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𝑅_𝑒𝐻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( 2𝜋 𝜆_𝑒)/16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𝜋 𝜆_𝑒)/8</a:t>
              </a:r>
              <a:endParaRPr lang="en-US">
                <a:effectLst/>
              </a:endParaRPr>
            </a:p>
          </xdr:txBody>
        </xdr:sp>
      </mc:Fallback>
    </mc:AlternateContent>
    <xdr:clientData/>
  </xdr:oneCellAnchor>
  <xdr:oneCellAnchor>
    <xdr:from>
      <xdr:col>1</xdr:col>
      <xdr:colOff>0</xdr:colOff>
      <xdr:row>100</xdr:row>
      <xdr:rowOff>0</xdr:rowOff>
    </xdr:from>
    <xdr:ext cx="2717800" cy="476250"/>
    <mc:AlternateContent xmlns:mc="http://schemas.openxmlformats.org/markup-compatibility/2006" xmlns:a14="http://schemas.microsoft.com/office/drawing/2010/main">
      <mc:Choice Requires="a14">
        <xdr:sp macro="" textlink="">
          <xdr:nvSpPr>
            <xdr:cNvPr id="85" name="TextBox 84"/>
            <xdr:cNvSpPr txBox="1"/>
          </xdr:nvSpPr>
          <xdr:spPr>
            <a:xfrm>
              <a:off x="2124075" y="411194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𝐺</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𝑜</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85" name="TextBox 84"/>
            <xdr:cNvSpPr txBox="1"/>
          </xdr:nvSpPr>
          <xdr:spPr>
            <a:xfrm>
              <a:off x="2124075" y="411194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𝐺_𝑒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𝑊_𝑒/𝑏_𝑒 =𝑚_𝑒  𝑜_𝑒</a:t>
              </a:r>
              <a:endParaRPr lang="en-US" sz="1100"/>
            </a:p>
          </xdr:txBody>
        </xdr:sp>
      </mc:Fallback>
    </mc:AlternateContent>
    <xdr:clientData/>
  </xdr:oneCellAnchor>
  <xdr:oneCellAnchor>
    <xdr:from>
      <xdr:col>1</xdr:col>
      <xdr:colOff>0</xdr:colOff>
      <xdr:row>81</xdr:row>
      <xdr:rowOff>0</xdr:rowOff>
    </xdr:from>
    <xdr:ext cx="2806700" cy="314325"/>
    <mc:AlternateContent xmlns:mc="http://schemas.openxmlformats.org/markup-compatibility/2006" xmlns:a14="http://schemas.microsoft.com/office/drawing/2010/main">
      <mc:Choice Requires="a14">
        <xdr:sp macro="" textlink="">
          <xdr:nvSpPr>
            <xdr:cNvPr id="86" name="TextBox 85"/>
            <xdr:cNvSpPr txBox="1"/>
          </xdr:nvSpPr>
          <xdr:spPr>
            <a:xfrm>
              <a:off x="2124075" y="33766125"/>
              <a:ext cx="28067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left"/>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𝐾</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 =</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𝑆</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𝑥</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𝐺</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r>
                      <a:rPr lang="en-US" sz="1100" b="0" i="1">
                        <a:solidFill>
                          <a:schemeClr val="tx1"/>
                        </a:solidFill>
                        <a:effectLst/>
                        <a:latin typeface="Cambria Math"/>
                        <a:ea typeface="+mn-ea"/>
                        <a:cs typeface="+mn-cs"/>
                      </a:rPr>
                      <m:t> =</m:t>
                    </m:r>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𝑁</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𝑡</m:t>
                    </m:r>
                  </m:oMath>
                </m:oMathPara>
              </a14:m>
              <a:endParaRPr lang="en-US" sz="1100"/>
            </a:p>
          </xdr:txBody>
        </xdr:sp>
      </mc:Choice>
      <mc:Fallback xmlns="">
        <xdr:sp macro="" textlink="">
          <xdr:nvSpPr>
            <xdr:cNvPr id="86" name="TextBox 85"/>
            <xdr:cNvSpPr txBox="1"/>
          </xdr:nvSpPr>
          <xdr:spPr>
            <a:xfrm>
              <a:off x="2124075" y="33766125"/>
              <a:ext cx="28067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=(𝐾)  𝑏 𝑡 =(𝑆)  𝑥 𝑡=(𝐺)  𝑑 𝑡 =(𝑁)  𝑜 𝑡</a:t>
              </a:r>
              <a:endParaRPr lang="en-US" sz="1100"/>
            </a:p>
          </xdr:txBody>
        </xdr:sp>
      </mc:Fallback>
    </mc:AlternateContent>
    <xdr:clientData/>
  </xdr:oneCellAnchor>
  <xdr:oneCellAnchor>
    <xdr:from>
      <xdr:col>1</xdr:col>
      <xdr:colOff>0</xdr:colOff>
      <xdr:row>101</xdr:row>
      <xdr:rowOff>0</xdr:rowOff>
    </xdr:from>
    <xdr:ext cx="2717800" cy="476250"/>
    <mc:AlternateContent xmlns:mc="http://schemas.openxmlformats.org/markup-compatibility/2006" xmlns:a14="http://schemas.microsoft.com/office/drawing/2010/main">
      <mc:Choice Requires="a14">
        <xdr:sp macro="" textlink="">
          <xdr:nvSpPr>
            <xdr:cNvPr id="87" name="TextBox 86"/>
            <xdr:cNvSpPr txBox="1"/>
          </xdr:nvSpPr>
          <xdr:spPr>
            <a:xfrm>
              <a:off x="2124075" y="415956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𝑑</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𝐺</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oMath>
                </m:oMathPara>
              </a14:m>
              <a:endParaRPr lang="en-US" sz="1100"/>
            </a:p>
          </xdr:txBody>
        </xdr:sp>
      </mc:Choice>
      <mc:Fallback xmlns="">
        <xdr:sp macro="" textlink="">
          <xdr:nvSpPr>
            <xdr:cNvPr id="87" name="TextBox 86"/>
            <xdr:cNvSpPr txBox="1"/>
          </xdr:nvSpPr>
          <xdr:spPr>
            <a:xfrm>
              <a:off x="2124075" y="415956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𝑑_𝑒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𝑃_𝑒/𝐺_𝑒   =𝑐〖〖 𝑓〗_𝑒〗^3</a:t>
              </a:r>
              <a:endParaRPr lang="en-US" sz="1100"/>
            </a:p>
          </xdr:txBody>
        </xdr:sp>
      </mc:Fallback>
    </mc:AlternateContent>
    <xdr:clientData/>
  </xdr:oneCellAnchor>
  <xdr:oneCellAnchor>
    <xdr:from>
      <xdr:col>1</xdr:col>
      <xdr:colOff>0</xdr:colOff>
      <xdr:row>102</xdr:row>
      <xdr:rowOff>0</xdr:rowOff>
    </xdr:from>
    <xdr:ext cx="2717800" cy="495300"/>
    <mc:AlternateContent xmlns:mc="http://schemas.openxmlformats.org/markup-compatibility/2006" xmlns:a14="http://schemas.microsoft.com/office/drawing/2010/main">
      <mc:Choice Requires="a14">
        <xdr:sp macro="" textlink="">
          <xdr:nvSpPr>
            <xdr:cNvPr id="88" name="TextBox 87"/>
            <xdr:cNvSpPr txBox="1"/>
          </xdr:nvSpPr>
          <xdr:spPr>
            <a:xfrm>
              <a:off x="2124075" y="42071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𝑜</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𝐺</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88" name="TextBox 87"/>
            <xdr:cNvSpPr txBox="1"/>
          </xdr:nvSpPr>
          <xdr:spPr>
            <a:xfrm>
              <a:off x="2124075" y="42071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𝑜_𝑒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𝐺_𝑒/𝑚_𝑒 </a:t>
              </a:r>
              <a:endParaRPr lang="en-US" sz="1100"/>
            </a:p>
          </xdr:txBody>
        </xdr:sp>
      </mc:Fallback>
    </mc:AlternateContent>
    <xdr:clientData/>
  </xdr:oneCellAnchor>
  <xdr:oneCellAnchor>
    <xdr:from>
      <xdr:col>1</xdr:col>
      <xdr:colOff>0</xdr:colOff>
      <xdr:row>103</xdr:row>
      <xdr:rowOff>0</xdr:rowOff>
    </xdr:from>
    <xdr:ext cx="2717800" cy="314325"/>
    <mc:AlternateContent xmlns:mc="http://schemas.openxmlformats.org/markup-compatibility/2006" xmlns:a14="http://schemas.microsoft.com/office/drawing/2010/main">
      <mc:Choice Requires="a14">
        <xdr:sp macro="" textlink="">
          <xdr:nvSpPr>
            <xdr:cNvPr id="89" name="TextBox 88"/>
            <xdr:cNvSpPr txBox="1"/>
          </xdr:nvSpPr>
          <xdr:spPr>
            <a:xfrm>
              <a:off x="2124075" y="425672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𝑑</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89" name="TextBox 88"/>
            <xdr:cNvSpPr txBox="1"/>
          </xdr:nvSpPr>
          <xdr:spPr>
            <a:xfrm>
              <a:off x="2124075" y="425672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𝑁_𝑒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𝑑_𝑒</a:t>
              </a:r>
              <a:endParaRPr lang="en-US" sz="1100"/>
            </a:p>
          </xdr:txBody>
        </xdr:sp>
      </mc:Fallback>
    </mc:AlternateContent>
    <xdr:clientData/>
  </xdr:oneCellAnchor>
  <xdr:oneCellAnchor>
    <xdr:from>
      <xdr:col>1</xdr:col>
      <xdr:colOff>0</xdr:colOff>
      <xdr:row>258</xdr:row>
      <xdr:rowOff>0</xdr:rowOff>
    </xdr:from>
    <xdr:ext cx="2717800" cy="495300"/>
    <mc:AlternateContent xmlns:mc="http://schemas.openxmlformats.org/markup-compatibility/2006" xmlns:a14="http://schemas.microsoft.com/office/drawing/2010/main">
      <mc:Choice Requires="a14">
        <xdr:sp macro="" textlink="">
          <xdr:nvSpPr>
            <xdr:cNvPr id="90" name="TextBox 89"/>
            <xdr:cNvSpPr txBox="1"/>
          </xdr:nvSpPr>
          <xdr:spPr>
            <a:xfrm>
              <a:off x="2124075" y="1098327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e>
                        </m:rad>
                      </m:den>
                    </m:f>
                  </m:oMath>
                </m:oMathPara>
              </a14:m>
              <a:endParaRPr lang="en-US" sz="1100"/>
            </a:p>
          </xdr:txBody>
        </xdr:sp>
      </mc:Choice>
      <mc:Fallback xmlns="">
        <xdr:sp macro="" textlink="">
          <xdr:nvSpPr>
            <xdr:cNvPr id="90" name="TextBox 89"/>
            <xdr:cNvSpPr txBox="1"/>
          </xdr:nvSpPr>
          <xdr:spPr>
            <a:xfrm>
              <a:off x="2124075" y="1098327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𝑟_𝑒𝐸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𝜆_𝑒/(2√2)</a:t>
              </a:r>
              <a:endParaRPr lang="en-US" sz="1100"/>
            </a:p>
          </xdr:txBody>
        </xdr:sp>
      </mc:Fallback>
    </mc:AlternateContent>
    <xdr:clientData/>
  </xdr:oneCellAnchor>
  <xdr:oneCellAnchor>
    <xdr:from>
      <xdr:col>1</xdr:col>
      <xdr:colOff>0</xdr:colOff>
      <xdr:row>259</xdr:row>
      <xdr:rowOff>0</xdr:rowOff>
    </xdr:from>
    <xdr:ext cx="2717800" cy="495300"/>
    <mc:AlternateContent xmlns:mc="http://schemas.openxmlformats.org/markup-compatibility/2006" xmlns:a14="http://schemas.microsoft.com/office/drawing/2010/main">
      <mc:Choice Requires="a14">
        <xdr:sp macro="" textlink="">
          <xdr:nvSpPr>
            <xdr:cNvPr id="91" name="TextBox 90"/>
            <xdr:cNvSpPr txBox="1"/>
          </xdr:nvSpPr>
          <xdr:spPr>
            <a:xfrm>
              <a:off x="2124075" y="110328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den>
                    </m:f>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4</m:t>
                        </m:r>
                        <m:rad>
                          <m:radPr>
                            <m:degHide m:val="on"/>
                            <m:ctrlPr>
                              <a:rPr lang="en-US" sz="1100" i="1">
                                <a:solidFill>
                                  <a:schemeClr val="tx1"/>
                                </a:solidFill>
                                <a:effectLst/>
                                <a:latin typeface="Cambria Math"/>
                                <a:ea typeface="+mn-ea"/>
                                <a:cs typeface="+mn-cs"/>
                              </a:rPr>
                            </m:ctrlPr>
                          </m:radPr>
                          <m:deg/>
                          <m:e>
                            <m:r>
                              <a:rPr lang="el-GR" sz="1100" i="1">
                                <a:solidFill>
                                  <a:schemeClr val="tx1"/>
                                </a:solidFill>
                                <a:effectLst/>
                                <a:latin typeface="Cambria Math"/>
                                <a:ea typeface="+mn-ea"/>
                                <a:cs typeface="+mn-cs"/>
                              </a:rPr>
                              <m:t>𝛼</m:t>
                            </m:r>
                          </m:e>
                        </m:rad>
                      </m:den>
                    </m:f>
                  </m:oMath>
                </m:oMathPara>
              </a14:m>
              <a:endParaRPr lang="en-US" sz="1100"/>
            </a:p>
          </xdr:txBody>
        </xdr:sp>
      </mc:Choice>
      <mc:Fallback xmlns="">
        <xdr:sp macro="" textlink="">
          <xdr:nvSpPr>
            <xdr:cNvPr id="91" name="TextBox 90"/>
            <xdr:cNvSpPr txBox="1"/>
          </xdr:nvSpPr>
          <xdr:spPr>
            <a:xfrm>
              <a:off x="2124075" y="110328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𝑟_𝑒𝐻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𝑟_𝑒𝐸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𝜆_𝑒)/(4√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266</xdr:row>
      <xdr:rowOff>0</xdr:rowOff>
    </xdr:from>
    <xdr:ext cx="2717800" cy="495300"/>
    <mc:AlternateContent xmlns:mc="http://schemas.openxmlformats.org/markup-compatibility/2006" xmlns:a14="http://schemas.microsoft.com/office/drawing/2010/main">
      <mc:Choice Requires="a14">
        <xdr:sp macro="" textlink="">
          <xdr:nvSpPr>
            <xdr:cNvPr id="93" name="TextBox 92"/>
            <xdr:cNvSpPr txBox="1"/>
          </xdr:nvSpPr>
          <xdr:spPr>
            <a:xfrm>
              <a:off x="2124075" y="1136808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𝑒𝐸</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𝑒𝐸</m:t>
                            </m:r>
                          </m:sub>
                        </m:sSub>
                      </m:den>
                    </m:f>
                  </m:oMath>
                </m:oMathPara>
              </a14:m>
              <a:endParaRPr lang="en-US" sz="1100"/>
            </a:p>
          </xdr:txBody>
        </xdr:sp>
      </mc:Choice>
      <mc:Fallback xmlns="">
        <xdr:sp macro="" textlink="">
          <xdr:nvSpPr>
            <xdr:cNvPr id="93" name="TextBox 92"/>
            <xdr:cNvSpPr txBox="1"/>
          </xdr:nvSpPr>
          <xdr:spPr>
            <a:xfrm>
              <a:off x="2124075" y="1136808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𝐴〗_𝑒𝐸/𝐿_𝑒𝐸 </a:t>
              </a:r>
              <a:endParaRPr lang="en-US" sz="1100"/>
            </a:p>
          </xdr:txBody>
        </xdr:sp>
      </mc:Fallback>
    </mc:AlternateContent>
    <xdr:clientData/>
  </xdr:oneCellAnchor>
  <xdr:oneCellAnchor>
    <xdr:from>
      <xdr:col>1</xdr:col>
      <xdr:colOff>0</xdr:colOff>
      <xdr:row>267</xdr:row>
      <xdr:rowOff>0</xdr:rowOff>
    </xdr:from>
    <xdr:ext cx="2717800" cy="495300"/>
    <mc:AlternateContent xmlns:mc="http://schemas.openxmlformats.org/markup-compatibility/2006" xmlns:a14="http://schemas.microsoft.com/office/drawing/2010/main">
      <mc:Choice Requires="a14">
        <xdr:sp macro="" textlink="">
          <xdr:nvSpPr>
            <xdr:cNvPr id="94" name="TextBox 93"/>
            <xdr:cNvSpPr txBox="1"/>
          </xdr:nvSpPr>
          <xdr:spPr>
            <a:xfrm>
              <a:off x="2124075" y="114176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𝑒𝐻</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𝑒𝐻</m:t>
                            </m:r>
                          </m:sub>
                        </m:sSub>
                      </m:den>
                    </m:f>
                  </m:oMath>
                </m:oMathPara>
              </a14:m>
              <a:endParaRPr lang="en-US" sz="1100"/>
            </a:p>
          </xdr:txBody>
        </xdr:sp>
      </mc:Choice>
      <mc:Fallback xmlns="">
        <xdr:sp macro="" textlink="">
          <xdr:nvSpPr>
            <xdr:cNvPr id="94" name="TextBox 93"/>
            <xdr:cNvSpPr txBox="1"/>
          </xdr:nvSpPr>
          <xdr:spPr>
            <a:xfrm>
              <a:off x="2124075" y="114176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𝓛_𝑒  =(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𝐴_𝑒𝐻)/𝐿_𝑒𝐻 </a:t>
              </a:r>
              <a:endParaRPr lang="en-US" sz="1100"/>
            </a:p>
          </xdr:txBody>
        </xdr:sp>
      </mc:Fallback>
    </mc:AlternateContent>
    <xdr:clientData/>
  </xdr:oneCellAnchor>
  <xdr:oneCellAnchor>
    <xdr:from>
      <xdr:col>1</xdr:col>
      <xdr:colOff>0</xdr:colOff>
      <xdr:row>248</xdr:row>
      <xdr:rowOff>0</xdr:rowOff>
    </xdr:from>
    <xdr:ext cx="2717800" cy="647700"/>
    <mc:AlternateContent xmlns:mc="http://schemas.openxmlformats.org/markup-compatibility/2006" xmlns:a14="http://schemas.microsoft.com/office/drawing/2010/main">
      <mc:Choice Requires="a14">
        <xdr:sp macro="" textlink="">
          <xdr:nvSpPr>
            <xdr:cNvPr id="97" name="TextBox 96"/>
            <xdr:cNvSpPr txBox="1"/>
          </xdr:nvSpPr>
          <xdr:spPr>
            <a:xfrm>
              <a:off x="2124075" y="1053084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den>
                        </m:f>
                      </m:e>
                    </m:rad>
                  </m:oMath>
                </m:oMathPara>
              </a14:m>
              <a:endParaRPr lang="en-US" sz="1100"/>
            </a:p>
          </xdr:txBody>
        </xdr:sp>
      </mc:Choice>
      <mc:Fallback xmlns="">
        <xdr:sp macro="" textlink="">
          <xdr:nvSpPr>
            <xdr:cNvPr id="97" name="TextBox 96"/>
            <xdr:cNvSpPr txBox="1"/>
          </xdr:nvSpPr>
          <xdr:spPr>
            <a:xfrm>
              <a:off x="2124075" y="1053084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𝓛_𝑒)/</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endParaRPr lang="en-US" sz="1100"/>
            </a:p>
          </xdr:txBody>
        </xdr:sp>
      </mc:Fallback>
    </mc:AlternateContent>
    <xdr:clientData/>
  </xdr:oneCellAnchor>
  <xdr:oneCellAnchor>
    <xdr:from>
      <xdr:col>1</xdr:col>
      <xdr:colOff>0</xdr:colOff>
      <xdr:row>268</xdr:row>
      <xdr:rowOff>0</xdr:rowOff>
    </xdr:from>
    <xdr:ext cx="2717800" cy="647700"/>
    <mc:AlternateContent xmlns:mc="http://schemas.openxmlformats.org/markup-compatibility/2006" xmlns:a14="http://schemas.microsoft.com/office/drawing/2010/main">
      <mc:Choice Requires="a14">
        <xdr:sp macro="" textlink="">
          <xdr:nvSpPr>
            <xdr:cNvPr id="98" name="TextBox 97"/>
            <xdr:cNvSpPr txBox="1"/>
          </xdr:nvSpPr>
          <xdr:spPr>
            <a:xfrm>
              <a:off x="2124075" y="11467147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den>
                        </m:f>
                      </m:e>
                    </m:rad>
                  </m:oMath>
                </m:oMathPara>
              </a14:m>
              <a:endParaRPr lang="en-US">
                <a:effectLst/>
              </a:endParaRPr>
            </a:p>
          </xdr:txBody>
        </xdr:sp>
      </mc:Choice>
      <mc:Fallback xmlns="">
        <xdr:sp macro="" textlink="">
          <xdr:nvSpPr>
            <xdr:cNvPr id="98" name="TextBox 97"/>
            <xdr:cNvSpPr txBox="1"/>
          </xdr:nvSpPr>
          <xdr:spPr>
            <a:xfrm>
              <a:off x="2124075" y="11467147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𝓛_𝑒)/</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endParaRPr lang="en-US">
                <a:effectLst/>
              </a:endParaRPr>
            </a:p>
          </xdr:txBody>
        </xdr:sp>
      </mc:Fallback>
    </mc:AlternateContent>
    <xdr:clientData/>
  </xdr:oneCellAnchor>
  <xdr:oneCellAnchor>
    <xdr:from>
      <xdr:col>1</xdr:col>
      <xdr:colOff>0</xdr:colOff>
      <xdr:row>272</xdr:row>
      <xdr:rowOff>0</xdr:rowOff>
    </xdr:from>
    <xdr:ext cx="2717800" cy="476250"/>
    <mc:AlternateContent xmlns:mc="http://schemas.openxmlformats.org/markup-compatibility/2006" xmlns:a14="http://schemas.microsoft.com/office/drawing/2010/main">
      <mc:Choice Requires="a14">
        <xdr:sp macro="" textlink="">
          <xdr:nvSpPr>
            <xdr:cNvPr id="99" name="TextBox 98"/>
            <xdr:cNvSpPr txBox="1"/>
          </xdr:nvSpPr>
          <xdr:spPr>
            <a:xfrm>
              <a:off x="2124075" y="1168050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b="0" i="1">
                        <a:solidFill>
                          <a:schemeClr val="tx1"/>
                        </a:solidFill>
                        <a:effectLst/>
                        <a:latin typeface="Cambria Math"/>
                        <a:ea typeface="+mn-ea"/>
                        <a:cs typeface="+mn-cs"/>
                      </a:rPr>
                      <m:t>𝜂</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99" name="TextBox 98"/>
            <xdr:cNvSpPr txBox="1"/>
          </xdr:nvSpPr>
          <xdr:spPr>
            <a:xfrm>
              <a:off x="2124075" y="1168050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𝜂</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𝐸_𝑒/𝐻_𝑒 </a:t>
              </a:r>
              <a:endParaRPr lang="en-US" sz="1100"/>
            </a:p>
          </xdr:txBody>
        </xdr:sp>
      </mc:Fallback>
    </mc:AlternateContent>
    <xdr:clientData/>
  </xdr:oneCellAnchor>
  <xdr:oneCellAnchor>
    <xdr:from>
      <xdr:col>1</xdr:col>
      <xdr:colOff>0</xdr:colOff>
      <xdr:row>20</xdr:row>
      <xdr:rowOff>0</xdr:rowOff>
    </xdr:from>
    <xdr:ext cx="2717800" cy="504825"/>
    <mc:AlternateContent xmlns:mc="http://schemas.openxmlformats.org/markup-compatibility/2006" xmlns:a14="http://schemas.microsoft.com/office/drawing/2010/main">
      <mc:Choice Requires="a14">
        <xdr:sp macro="" textlink="">
          <xdr:nvSpPr>
            <xdr:cNvPr id="100" name="TextBox 99"/>
            <xdr:cNvSpPr txBox="1"/>
          </xdr:nvSpPr>
          <xdr:spPr>
            <a:xfrm>
              <a:off x="2124075" y="6791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ℏ</m:t>
                            </m:r>
                          </m:e>
                          <m:sup>
                            <m:r>
                              <a:rPr lang="en-US" sz="1100" b="0" i="1">
                                <a:solidFill>
                                  <a:schemeClr val="tx1"/>
                                </a:solidFill>
                                <a:effectLst/>
                                <a:latin typeface="Cambria Math"/>
                                <a:ea typeface="+mn-ea"/>
                                <a:cs typeface="+mn-cs"/>
                              </a:rPr>
                              <m:t>2</m:t>
                            </m:r>
                          </m:sup>
                        </m:sSup>
                      </m:num>
                      <m:den>
                        <m:sSub>
                          <m:sSubPr>
                            <m:ctrlPr>
                              <a:rPr lang="en-US" sz="1100" i="1">
                                <a:solidFill>
                                  <a:schemeClr val="tx1"/>
                                </a:solidFill>
                                <a:effectLst/>
                                <a:latin typeface="Cambria Math"/>
                                <a:ea typeface="+mn-ea"/>
                                <a:cs typeface="+mn-cs"/>
                              </a:rPr>
                            </m:ctrlPr>
                          </m:sSubPr>
                          <m:e>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ℏ</m:t>
                        </m:r>
                      </m:num>
                      <m:den>
                        <m:sSub>
                          <m:sSubPr>
                            <m:ctrlPr>
                              <a:rPr lang="en-US" sz="110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100" name="TextBox 99"/>
            <xdr:cNvSpPr txBox="1"/>
          </xdr:nvSpPr>
          <xdr:spPr>
            <a:xfrm>
              <a:off x="2124075" y="6791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𝑎_0  =  (4 𝜋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ℏ^2)/〖𝑒^2  𝑚〗_𝑒   =  ℏ/(〖</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𝑚〗_𝑒  𝑐)</a:t>
              </a:r>
              <a:endParaRPr lang="en-US" sz="1100"/>
            </a:p>
          </xdr:txBody>
        </xdr:sp>
      </mc:Fallback>
    </mc:AlternateContent>
    <xdr:clientData/>
  </xdr:oneCellAnchor>
  <xdr:oneCellAnchor>
    <xdr:from>
      <xdr:col>1</xdr:col>
      <xdr:colOff>0</xdr:colOff>
      <xdr:row>162</xdr:row>
      <xdr:rowOff>0</xdr:rowOff>
    </xdr:from>
    <xdr:ext cx="2717800" cy="466725"/>
    <mc:AlternateContent xmlns:mc="http://schemas.openxmlformats.org/markup-compatibility/2006" xmlns:a14="http://schemas.microsoft.com/office/drawing/2010/main">
      <mc:Choice Requires="a14">
        <xdr:sp macro="" textlink="">
          <xdr:nvSpPr>
            <xdr:cNvPr id="103" name="TextBox 102"/>
            <xdr:cNvSpPr txBox="1"/>
          </xdr:nvSpPr>
          <xdr:spPr>
            <a:xfrm>
              <a:off x="2124075" y="669512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0</m:t>
                        </m:r>
                      </m:sub>
                    </m:sSub>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16</m:t>
                        </m:r>
                      </m:num>
                      <m:den>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16</m:t>
                        </m:r>
                      </m:num>
                      <m:den>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103" name="TextBox 102"/>
            <xdr:cNvSpPr txBox="1"/>
          </xdr:nvSpPr>
          <xdr:spPr>
            <a:xfrm>
              <a:off x="2124075" y="669512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𝑎_0</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𝑟_𝑏𝑒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16/( 𝜋 ) 𝑅_𝑒𝐸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16/( 𝜋 )  ( 𝜆_𝑒)/(32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163</xdr:row>
      <xdr:rowOff>0</xdr:rowOff>
    </xdr:from>
    <xdr:ext cx="2717800" cy="466725"/>
    <mc:AlternateContent xmlns:mc="http://schemas.openxmlformats.org/markup-compatibility/2006" xmlns:a14="http://schemas.microsoft.com/office/drawing/2010/main">
      <mc:Choice Requires="a14">
        <xdr:sp macro="" textlink="">
          <xdr:nvSpPr>
            <xdr:cNvPr id="109" name="TextBox 108"/>
            <xdr:cNvSpPr txBox="1"/>
          </xdr:nvSpPr>
          <xdr:spPr>
            <a:xfrm>
              <a:off x="2124075" y="674179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8 </m:t>
                        </m:r>
                        <m:r>
                          <a:rPr lang="el-GR" sz="1100" i="1">
                            <a:solidFill>
                              <a:schemeClr val="tx1"/>
                            </a:solidFill>
                            <a:effectLst/>
                            <a:latin typeface="Cambria Math"/>
                            <a:ea typeface="+mn-ea"/>
                            <a:cs typeface="+mn-cs"/>
                          </a:rPr>
                          <m:t>𝛼</m:t>
                        </m:r>
                      </m:num>
                      <m:den>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𝑒𝐻</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8 </m:t>
                        </m:r>
                        <m:r>
                          <a:rPr lang="el-GR" sz="1100" i="1">
                            <a:solidFill>
                              <a:schemeClr val="tx1"/>
                            </a:solidFill>
                            <a:effectLst/>
                            <a:latin typeface="Cambria Math"/>
                            <a:ea typeface="+mn-ea"/>
                            <a:cs typeface="+mn-cs"/>
                          </a:rPr>
                          <m:t>𝛼</m:t>
                        </m:r>
                      </m:num>
                      <m:den>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16</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109" name="TextBox 108"/>
            <xdr:cNvSpPr txBox="1"/>
          </xdr:nvSpPr>
          <xdr:spPr>
            <a:xfrm>
              <a:off x="2124075" y="674179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𝜋 )  𝑅_𝑒𝐻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𝜋 )  ( 𝜆_𝑒)/16</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𝜆〗_𝑒)/(2𝜋 )</a:t>
              </a:r>
              <a:endParaRPr lang="en-US" sz="1100"/>
            </a:p>
          </xdr:txBody>
        </xdr:sp>
      </mc:Fallback>
    </mc:AlternateContent>
    <xdr:clientData/>
  </xdr:oneCellAnchor>
  <xdr:oneCellAnchor>
    <xdr:from>
      <xdr:col>1</xdr:col>
      <xdr:colOff>0</xdr:colOff>
      <xdr:row>85</xdr:row>
      <xdr:rowOff>0</xdr:rowOff>
    </xdr:from>
    <xdr:ext cx="3035300" cy="314325"/>
    <mc:AlternateContent xmlns:mc="http://schemas.openxmlformats.org/markup-compatibility/2006" xmlns:a14="http://schemas.microsoft.com/office/drawing/2010/main">
      <mc:Choice Requires="a14">
        <xdr:sp macro="" textlink="">
          <xdr:nvSpPr>
            <xdr:cNvPr id="92" name="TextBox 91"/>
            <xdr:cNvSpPr txBox="1"/>
          </xdr:nvSpPr>
          <xdr:spPr>
            <a:xfrm>
              <a:off x="2124075" y="35023425"/>
              <a:ext cx="30353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𝑜</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92" name="TextBox 91"/>
            <xdr:cNvSpPr txBox="1"/>
          </xdr:nvSpPr>
          <xdr:spPr>
            <a:xfrm>
              <a:off x="2124075" y="35023425"/>
              <a:ext cx="30353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𝑊_𝑒=𝑚_𝑒  𝑎_𝑒 〖 𝜆〗_𝑒=𝑚_𝑒  𝑐^2=𝑚_𝑒  𝜆_𝑒  𝑎_𝑒=𝑚_𝑒  𝑜_𝑒  𝑏_𝑒</a:t>
              </a:r>
              <a:endParaRPr lang="en-US" sz="1100"/>
            </a:p>
          </xdr:txBody>
        </xdr:sp>
      </mc:Fallback>
    </mc:AlternateContent>
    <xdr:clientData/>
  </xdr:oneCellAnchor>
  <xdr:oneCellAnchor>
    <xdr:from>
      <xdr:col>1</xdr:col>
      <xdr:colOff>0</xdr:colOff>
      <xdr:row>89</xdr:row>
      <xdr:rowOff>0</xdr:rowOff>
    </xdr:from>
    <xdr:ext cx="2717800" cy="314325"/>
    <mc:AlternateContent xmlns:mc="http://schemas.openxmlformats.org/markup-compatibility/2006" xmlns:a14="http://schemas.microsoft.com/office/drawing/2010/main">
      <mc:Choice Requires="a14">
        <xdr:sp macro="" textlink="">
          <xdr:nvSpPr>
            <xdr:cNvPr id="95" name="TextBox 94"/>
            <xdr:cNvSpPr txBox="1"/>
          </xdr:nvSpPr>
          <xdr:spPr>
            <a:xfrm>
              <a:off x="2124075" y="362807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95" name="TextBox 94"/>
            <xdr:cNvSpPr txBox="1"/>
          </xdr:nvSpPr>
          <xdr:spPr>
            <a:xfrm>
              <a:off x="2124075" y="362807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𝑊_𝑒=𝑚_𝑒  𝑐^2=ℎ〖 𝑓〗_𝑒</a:t>
              </a:r>
              <a:endParaRPr lang="en-US" sz="1100"/>
            </a:p>
          </xdr:txBody>
        </xdr:sp>
      </mc:Fallback>
    </mc:AlternateContent>
    <xdr:clientData/>
  </xdr:oneCellAnchor>
  <xdr:oneCellAnchor>
    <xdr:from>
      <xdr:col>1</xdr:col>
      <xdr:colOff>0</xdr:colOff>
      <xdr:row>41</xdr:row>
      <xdr:rowOff>0</xdr:rowOff>
    </xdr:from>
    <xdr:ext cx="2717800" cy="504825"/>
    <mc:AlternateContent xmlns:mc="http://schemas.openxmlformats.org/markup-compatibility/2006" xmlns:a14="http://schemas.microsoft.com/office/drawing/2010/main">
      <mc:Choice Requires="a14">
        <xdr:sp macro="" textlink="">
          <xdr:nvSpPr>
            <xdr:cNvPr id="96" name="TextBox 95"/>
            <xdr:cNvSpPr txBox="1"/>
          </xdr:nvSpPr>
          <xdr:spPr>
            <a:xfrm>
              <a:off x="2124075" y="154686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i="1">
                        <a:latin typeface="Cambria Math"/>
                        <a:ea typeface="Cambria Math"/>
                      </a:rPr>
                      <m:t>𝛽</m:t>
                    </m:r>
                    <m:r>
                      <a:rPr lang="en-US" sz="1100" b="0" i="1">
                        <a:latin typeface="Cambria Math"/>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num>
                      <m:den>
                        <m:r>
                          <a:rPr lang="el-GR" sz="110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den>
                    </m:f>
                    <m:r>
                      <a:rPr lang="el-GR" sz="1100" i="1">
                        <a:latin typeface="Cambria Math"/>
                      </a:rPr>
                      <m:t>=</m:t>
                    </m:r>
                    <m:r>
                      <a:rPr lang="en-US" sz="1100" b="0" i="1">
                        <a:latin typeface="Cambria Math"/>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𝜋𝜀</m:t>
                            </m:r>
                          </m:e>
                          <m:sub>
                            <m:r>
                              <a:rPr lang="en-US" sz="110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 </m:t>
                    </m:r>
                    <m:f>
                      <m:fPr>
                        <m:ctrlPr>
                          <a:rPr lang="en-US" sz="1100" b="0" i="1">
                            <a:latin typeface="Cambria Math"/>
                          </a:rPr>
                        </m:ctrlPr>
                      </m:fPr>
                      <m:num>
                        <m:sSup>
                          <m:sSupPr>
                            <m:ctrlPr>
                              <a:rPr lang="en-US" sz="1100" b="0" i="1">
                                <a:latin typeface="Cambria Math"/>
                              </a:rPr>
                            </m:ctrlPr>
                          </m:sSupPr>
                          <m:e>
                            <m:r>
                              <a:rPr lang="en-US" sz="1100" b="0" i="1">
                                <a:latin typeface="Cambria Math"/>
                              </a:rPr>
                              <m:t>𝑞</m:t>
                            </m:r>
                          </m:e>
                          <m:sup>
                            <m:r>
                              <a:rPr lang="en-US" sz="1100" b="0" i="1">
                                <a:latin typeface="Cambria Math"/>
                              </a:rPr>
                              <m:t>2</m:t>
                            </m:r>
                          </m:sup>
                        </m:sSup>
                      </m:num>
                      <m:den>
                        <m:r>
                          <m:rPr>
                            <m:nor/>
                          </m:rPr>
                          <a:rPr lang="en-US" b="0" i="1"/>
                          <m:t>h</m:t>
                        </m:r>
                        <m:r>
                          <a:rPr lang="en-US" sz="1100" b="0" i="1">
                            <a:solidFill>
                              <a:schemeClr val="tx1"/>
                            </a:solidFill>
                            <a:effectLst/>
                            <a:latin typeface="Cambria Math"/>
                            <a:ea typeface="+mn-ea"/>
                            <a:cs typeface="+mn-cs"/>
                          </a:rPr>
                          <m:t>𝑐</m:t>
                        </m:r>
                      </m:den>
                    </m:f>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num>
                      <m:den>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h𝑐</m:t>
                        </m:r>
                      </m:num>
                      <m:den>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96" name="TextBox 95"/>
            <xdr:cNvSpPr txBox="1"/>
          </xdr:nvSpPr>
          <xdr:spPr>
            <a:xfrm>
              <a:off x="2124075" y="154686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i="0">
                  <a:latin typeface="Cambria Math"/>
                  <a:ea typeface="Cambria Math"/>
                </a:rPr>
                <a:t>𝛽</a:t>
              </a:r>
              <a:r>
                <a:rPr lang="en-US" sz="1100" b="0" i="0">
                  <a:latin typeface="Cambria Math"/>
                </a:rPr>
                <a:t>= </a:t>
              </a:r>
              <a:r>
                <a:rPr lang="el-GR" sz="1100" i="0">
                  <a:solidFill>
                    <a:schemeClr val="tx1"/>
                  </a:solidFill>
                  <a:effectLst/>
                  <a:latin typeface="Cambria Math"/>
                  <a:ea typeface="+mn-ea"/>
                  <a:cs typeface="+mn-cs"/>
                </a:rPr>
                <a:t> 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2</a:t>
              </a:r>
              <a:r>
                <a:rPr lang="en-US" sz="1100" b="0" i="0">
                  <a:solidFill>
                    <a:schemeClr val="tx1"/>
                  </a:solidFill>
                  <a:effectLst/>
                  <a:latin typeface="Cambria Math"/>
                  <a:ea typeface="+mn-ea"/>
                  <a:cs typeface="+mn-cs"/>
                </a:rPr>
                <a:t>𝜋</a:t>
              </a:r>
              <a:r>
                <a:rPr lang="el-GR" sz="1100" i="0">
                  <a:latin typeface="Cambria Math"/>
                </a:rPr>
                <a:t>=</a:t>
              </a:r>
              <a:r>
                <a:rPr lang="en-US" sz="1100" b="0" i="0">
                  <a:latin typeface="Cambria Math"/>
                </a:rPr>
                <a:t> </a:t>
              </a:r>
              <a:r>
                <a:rPr lang="en-US" sz="1100" b="0" i="0">
                  <a:solidFill>
                    <a:schemeClr val="tx1"/>
                  </a:solidFill>
                  <a:effectLst/>
                  <a:latin typeface="Cambria Math"/>
                  <a:ea typeface="+mn-ea"/>
                  <a:cs typeface="+mn-cs"/>
                </a:rPr>
                <a:t> 1/〖4𝜋𝜀〗_</a:t>
              </a:r>
              <a:r>
                <a:rPr lang="en-US" sz="1100" i="0">
                  <a:solidFill>
                    <a:schemeClr val="tx1"/>
                  </a:solidFill>
                  <a:effectLst/>
                  <a:latin typeface="Cambria Math"/>
                  <a:ea typeface="+mn-ea"/>
                  <a:cs typeface="+mn-cs"/>
                </a:rPr>
                <a:t>0 </a:t>
              </a:r>
              <a:r>
                <a:rPr lang="en-US" sz="1100" b="0" i="0">
                  <a:solidFill>
                    <a:schemeClr val="tx1"/>
                  </a:solidFill>
                  <a:effectLst/>
                  <a:latin typeface="Cambria Math"/>
                  <a:ea typeface="+mn-ea"/>
                  <a:cs typeface="+mn-cs"/>
                </a:rPr>
                <a:t>  </a:t>
              </a:r>
              <a:r>
                <a:rPr lang="en-US" sz="1100" b="0" i="0">
                  <a:latin typeface="Cambria Math"/>
                </a:rPr>
                <a:t> 𝑞^2/("</a:t>
              </a:r>
              <a:r>
                <a:rPr lang="en-US" b="0" i="0"/>
                <a:t>h</a:t>
              </a:r>
              <a:r>
                <a:rPr lang="en-US" sz="1100" b="0" i="0">
                  <a:solidFill>
                    <a:schemeClr val="tx1"/>
                  </a:solidFill>
                  <a:effectLst/>
                  <a:latin typeface="Cambria Math"/>
                  <a:ea typeface="+mn-ea"/>
                  <a:cs typeface="+mn-cs"/>
                </a:rPr>
                <a:t>" 𝑐)</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)/(4𝜋 )   ℎ𝑐/</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5</xdr:row>
      <xdr:rowOff>0</xdr:rowOff>
    </xdr:from>
    <xdr:ext cx="2717800" cy="314325"/>
    <mc:AlternateContent xmlns:mc="http://schemas.openxmlformats.org/markup-compatibility/2006" xmlns:a14="http://schemas.microsoft.com/office/drawing/2010/main">
      <mc:Choice Requires="a14">
        <xdr:sp macro="" textlink="">
          <xdr:nvSpPr>
            <xdr:cNvPr id="102" name="TextBox 101"/>
            <xdr:cNvSpPr txBox="1"/>
          </xdr:nvSpPr>
          <xdr:spPr>
            <a:xfrm>
              <a:off x="2124075" y="15906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n-US" sz="1100" b="1" i="1">
                        <a:solidFill>
                          <a:schemeClr val="tx1"/>
                        </a:solidFill>
                        <a:effectLst/>
                        <a:latin typeface="Cambria Math"/>
                        <a:ea typeface="+mn-ea"/>
                        <a:cs typeface="+mn-cs"/>
                      </a:rPr>
                      <m:t>𝒆</m:t>
                    </m:r>
                  </m:oMath>
                </m:oMathPara>
              </a14:m>
              <a:endParaRPr lang="en-US" sz="1100" b="1"/>
            </a:p>
          </xdr:txBody>
        </xdr:sp>
      </mc:Choice>
      <mc:Fallback xmlns="">
        <xdr:sp macro="" textlink="">
          <xdr:nvSpPr>
            <xdr:cNvPr id="102" name="TextBox 101"/>
            <xdr:cNvSpPr txBox="1"/>
          </xdr:nvSpPr>
          <xdr:spPr>
            <a:xfrm>
              <a:off x="2124075" y="15906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1" i="0">
                  <a:solidFill>
                    <a:schemeClr val="tx1"/>
                  </a:solidFill>
                  <a:effectLst/>
                  <a:latin typeface="Cambria Math"/>
                  <a:ea typeface="+mn-ea"/>
                  <a:cs typeface="+mn-cs"/>
                </a:rPr>
                <a:t>𝒆</a:t>
              </a:r>
              <a:endParaRPr lang="en-US" sz="1100" b="1"/>
            </a:p>
          </xdr:txBody>
        </xdr:sp>
      </mc:Fallback>
    </mc:AlternateContent>
    <xdr:clientData/>
  </xdr:oneCellAnchor>
  <xdr:oneCellAnchor>
    <xdr:from>
      <xdr:col>1</xdr:col>
      <xdr:colOff>0</xdr:colOff>
      <xdr:row>6</xdr:row>
      <xdr:rowOff>0</xdr:rowOff>
    </xdr:from>
    <xdr:ext cx="2717800" cy="314325"/>
    <mc:AlternateContent xmlns:mc="http://schemas.openxmlformats.org/markup-compatibility/2006" xmlns:a14="http://schemas.microsoft.com/office/drawing/2010/main">
      <mc:Choice Requires="a14">
        <xdr:sp macro="" textlink="">
          <xdr:nvSpPr>
            <xdr:cNvPr id="104" name="TextBox 103"/>
            <xdr:cNvSpPr txBox="1"/>
          </xdr:nvSpPr>
          <xdr:spPr>
            <a:xfrm>
              <a:off x="2124075" y="19050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l-GR" sz="1100" i="1">
                        <a:solidFill>
                          <a:schemeClr val="tx1"/>
                        </a:solidFill>
                        <a:effectLst/>
                        <a:latin typeface="Cambria Math"/>
                        <a:ea typeface="+mn-ea"/>
                        <a:cs typeface="+mn-cs"/>
                      </a:rPr>
                      <m:t>𝜋</m:t>
                    </m:r>
                  </m:oMath>
                </m:oMathPara>
              </a14:m>
              <a:endParaRPr lang="en-US" sz="1100"/>
            </a:p>
          </xdr:txBody>
        </xdr:sp>
      </mc:Choice>
      <mc:Fallback xmlns="">
        <xdr:sp macro="" textlink="">
          <xdr:nvSpPr>
            <xdr:cNvPr id="104" name="TextBox 103"/>
            <xdr:cNvSpPr txBox="1"/>
          </xdr:nvSpPr>
          <xdr:spPr>
            <a:xfrm>
              <a:off x="2124075" y="19050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l-GR" sz="1100" i="0">
                  <a:solidFill>
                    <a:schemeClr val="tx1"/>
                  </a:solidFill>
                  <a:effectLst/>
                  <a:latin typeface="Cambria Math"/>
                  <a:ea typeface="+mn-ea"/>
                  <a:cs typeface="+mn-cs"/>
                </a:rPr>
                <a:t>𝜋</a:t>
              </a:r>
              <a:endParaRPr lang="en-US" sz="1100"/>
            </a:p>
          </xdr:txBody>
        </xdr:sp>
      </mc:Fallback>
    </mc:AlternateContent>
    <xdr:clientData/>
  </xdr:oneCellAnchor>
  <xdr:oneCellAnchor>
    <xdr:from>
      <xdr:col>1</xdr:col>
      <xdr:colOff>0</xdr:colOff>
      <xdr:row>7</xdr:row>
      <xdr:rowOff>0</xdr:rowOff>
    </xdr:from>
    <xdr:ext cx="2717800" cy="314325"/>
    <mc:AlternateContent xmlns:mc="http://schemas.openxmlformats.org/markup-compatibility/2006" xmlns:a14="http://schemas.microsoft.com/office/drawing/2010/main">
      <mc:Choice Requires="a14">
        <xdr:sp macro="" textlink="">
          <xdr:nvSpPr>
            <xdr:cNvPr id="105" name="TextBox 104"/>
            <xdr:cNvSpPr txBox="1"/>
          </xdr:nvSpPr>
          <xdr:spPr>
            <a:xfrm>
              <a:off x="2124075" y="2219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l-GR" sz="1100" i="1">
                        <a:solidFill>
                          <a:schemeClr val="tx1"/>
                        </a:solidFill>
                        <a:effectLst/>
                        <a:latin typeface="Cambria Math"/>
                        <a:ea typeface="+mn-ea"/>
                        <a:cs typeface="+mn-cs"/>
                      </a:rPr>
                      <m:t>4</m:t>
                    </m:r>
                    <m:r>
                      <a:rPr lang="el-GR" sz="1100" i="1">
                        <a:solidFill>
                          <a:schemeClr val="tx1"/>
                        </a:solidFill>
                        <a:effectLst/>
                        <a:latin typeface="Cambria Math"/>
                        <a:ea typeface="+mn-ea"/>
                        <a:cs typeface="+mn-cs"/>
                      </a:rPr>
                      <m:t>𝜋</m:t>
                    </m:r>
                  </m:oMath>
                </m:oMathPara>
              </a14:m>
              <a:endParaRPr lang="en-US" sz="1100"/>
            </a:p>
          </xdr:txBody>
        </xdr:sp>
      </mc:Choice>
      <mc:Fallback xmlns="">
        <xdr:sp macro="" textlink="">
          <xdr:nvSpPr>
            <xdr:cNvPr id="105" name="TextBox 104"/>
            <xdr:cNvSpPr txBox="1"/>
          </xdr:nvSpPr>
          <xdr:spPr>
            <a:xfrm>
              <a:off x="2124075" y="2219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l-GR" sz="1100" i="0">
                  <a:solidFill>
                    <a:schemeClr val="tx1"/>
                  </a:solidFill>
                  <a:effectLst/>
                  <a:latin typeface="Cambria Math"/>
                  <a:ea typeface="+mn-ea"/>
                  <a:cs typeface="+mn-cs"/>
                </a:rPr>
                <a:t>4𝜋</a:t>
              </a:r>
              <a:endParaRPr lang="en-US" sz="1100"/>
            </a:p>
          </xdr:txBody>
        </xdr:sp>
      </mc:Fallback>
    </mc:AlternateContent>
    <xdr:clientData/>
  </xdr:oneCellAnchor>
  <xdr:oneCellAnchor>
    <xdr:from>
      <xdr:col>1</xdr:col>
      <xdr:colOff>0</xdr:colOff>
      <xdr:row>51</xdr:row>
      <xdr:rowOff>0</xdr:rowOff>
    </xdr:from>
    <xdr:ext cx="2717800" cy="495300"/>
    <mc:AlternateContent xmlns:mc="http://schemas.openxmlformats.org/markup-compatibility/2006" xmlns:a14="http://schemas.microsoft.com/office/drawing/2010/main">
      <mc:Choice Requires="a14">
        <xdr:sp macro="" textlink="">
          <xdr:nvSpPr>
            <xdr:cNvPr id="107" name="TextBox 106"/>
            <xdr:cNvSpPr txBox="1"/>
          </xdr:nvSpPr>
          <xdr:spPr>
            <a:xfrm>
              <a:off x="2124075" y="206311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−1</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num>
                      <m:den>
                        <m:r>
                          <a:rPr lang="el-GR" sz="1100" b="0" i="1">
                            <a:solidFill>
                              <a:schemeClr val="tx1"/>
                            </a:solidFill>
                            <a:effectLst/>
                            <a:latin typeface="Cambria Math"/>
                            <a:ea typeface="+mn-ea"/>
                            <a:cs typeface="+mn-cs"/>
                          </a:rPr>
                          <m:t>𝜂</m:t>
                        </m:r>
                      </m:den>
                    </m:f>
                  </m:oMath>
                </m:oMathPara>
              </a14:m>
              <a:endParaRPr lang="en-US" sz="1100"/>
            </a:p>
          </xdr:txBody>
        </xdr:sp>
      </mc:Choice>
      <mc:Fallback xmlns="">
        <xdr:sp macro="" textlink="">
          <xdr:nvSpPr>
            <xdr:cNvPr id="107" name="TextBox 106"/>
            <xdr:cNvSpPr txBox="1"/>
          </xdr:nvSpPr>
          <xdr:spPr>
            <a:xfrm>
              <a:off x="2124075" y="206311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1/</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^(−1)</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〖2 𝑍〗_𝑣)/</a:t>
              </a:r>
              <a:r>
                <a:rPr lang="el-GR" sz="1100" b="0" i="0">
                  <a:solidFill>
                    <a:schemeClr val="tx1"/>
                  </a:solidFill>
                  <a:effectLst/>
                  <a:latin typeface="Cambria Math"/>
                  <a:ea typeface="+mn-ea"/>
                  <a:cs typeface="+mn-cs"/>
                </a:rPr>
                <a:t>𝜂</a:t>
              </a:r>
              <a:endParaRPr lang="en-US" sz="1100"/>
            </a:p>
          </xdr:txBody>
        </xdr:sp>
      </mc:Fallback>
    </mc:AlternateContent>
    <xdr:clientData/>
  </xdr:oneCellAnchor>
  <xdr:oneCellAnchor>
    <xdr:from>
      <xdr:col>1</xdr:col>
      <xdr:colOff>0</xdr:colOff>
      <xdr:row>222</xdr:row>
      <xdr:rowOff>0</xdr:rowOff>
    </xdr:from>
    <xdr:ext cx="2717800" cy="495300"/>
    <mc:AlternateContent xmlns:mc="http://schemas.openxmlformats.org/markup-compatibility/2006" xmlns:a14="http://schemas.microsoft.com/office/drawing/2010/main">
      <mc:Choice Requires="a14">
        <xdr:sp macro="" textlink="">
          <xdr:nvSpPr>
            <xdr:cNvPr id="113" name="TextBox 112"/>
            <xdr:cNvSpPr txBox="1"/>
          </xdr:nvSpPr>
          <xdr:spPr>
            <a:xfrm>
              <a:off x="2124075" y="9474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m:rPr>
                            <m:nor/>
                          </m:rPr>
                          <a:rPr lang="en-US"/>
                          <m:t> </m:t>
                        </m:r>
                      </m:num>
                      <m:den>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𝐻</m:t>
                    </m:r>
                  </m:oMath>
                </m:oMathPara>
              </a14:m>
              <a:endParaRPr lang="en-US" sz="1100"/>
            </a:p>
          </xdr:txBody>
        </xdr:sp>
      </mc:Choice>
      <mc:Fallback xmlns="">
        <xdr:sp macro="" textlink="">
          <xdr:nvSpPr>
            <xdr:cNvPr id="113" name="TextBox 112"/>
            <xdr:cNvSpPr txBox="1"/>
          </xdr:nvSpPr>
          <xdr:spPr>
            <a:xfrm>
              <a:off x="2124075" y="9474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"𝜙</a:t>
              </a:r>
              <a:r>
                <a:rPr lang="en-US" i="0"/>
                <a:t> </a:t>
              </a:r>
              <a:r>
                <a:rPr lang="en-US" i="0">
                  <a:latin typeface="Cambria Math"/>
                </a:rPr>
                <a:t>" </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𝐴_𝐻  𝐻</a:t>
              </a:r>
              <a:endParaRPr lang="en-US" sz="1100"/>
            </a:p>
          </xdr:txBody>
        </xdr:sp>
      </mc:Fallback>
    </mc:AlternateContent>
    <xdr:clientData/>
  </xdr:oneCellAnchor>
  <xdr:oneCellAnchor>
    <xdr:from>
      <xdr:col>1</xdr:col>
      <xdr:colOff>0</xdr:colOff>
      <xdr:row>83</xdr:row>
      <xdr:rowOff>0</xdr:rowOff>
    </xdr:from>
    <xdr:ext cx="2717800" cy="314325"/>
    <mc:AlternateContent xmlns:mc="http://schemas.openxmlformats.org/markup-compatibility/2006" xmlns:a14="http://schemas.microsoft.com/office/drawing/2010/main">
      <mc:Choice Requires="a14">
        <xdr:sp macro="" textlink="">
          <xdr:nvSpPr>
            <xdr:cNvPr id="119" name="TextBox 118"/>
            <xdr:cNvSpPr txBox="1"/>
          </xdr:nvSpPr>
          <xdr:spPr>
            <a:xfrm>
              <a:off x="2124075" y="34394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𝐹</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𝐺</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119" name="TextBox 118"/>
            <xdr:cNvSpPr txBox="1"/>
          </xdr:nvSpPr>
          <xdr:spPr>
            <a:xfrm>
              <a:off x="2124075" y="34394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𝑊_𝑒=𝐹_𝑒  𝜆_𝑒=𝑝_𝑒  𝑐=𝐾_𝑒  𝑎_𝑒=𝐺_𝑒  𝑏_𝑒</a:t>
              </a:r>
              <a:endParaRPr lang="en-US" sz="1100"/>
            </a:p>
          </xdr:txBody>
        </xdr:sp>
      </mc:Fallback>
    </mc:AlternateContent>
    <xdr:clientData/>
  </xdr:oneCellAnchor>
  <xdr:oneCellAnchor>
    <xdr:from>
      <xdr:col>1</xdr:col>
      <xdr:colOff>0</xdr:colOff>
      <xdr:row>90</xdr:row>
      <xdr:rowOff>0</xdr:rowOff>
    </xdr:from>
    <xdr:ext cx="2717800" cy="476250"/>
    <mc:AlternateContent xmlns:mc="http://schemas.openxmlformats.org/markup-compatibility/2006" xmlns:a14="http://schemas.microsoft.com/office/drawing/2010/main">
      <mc:Choice Requires="a14">
        <xdr:sp macro="" textlink="">
          <xdr:nvSpPr>
            <xdr:cNvPr id="128" name="TextBox 127"/>
            <xdr:cNvSpPr txBox="1"/>
          </xdr:nvSpPr>
          <xdr:spPr>
            <a:xfrm>
              <a:off x="2124075" y="365950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h</m:t>
                        </m:r>
                      </m:den>
                    </m:f>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128" name="TextBox 127"/>
            <xdr:cNvSpPr txBox="1"/>
          </xdr:nvSpPr>
          <xdr:spPr>
            <a:xfrm>
              <a:off x="2124075" y="365950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𝑎_𝑒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𝑊_𝑒/〖𝑚_𝑒  𝜆〗_𝑒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𝑐  𝑊_𝑒/ℎ=𝑐〖 𝑓〗_𝑒=〖 𝜆〗_𝑒 〖〖 𝑓〗_𝑒〗^2</a:t>
              </a:r>
              <a:endParaRPr lang="en-US">
                <a:effectLst/>
              </a:endParaRPr>
            </a:p>
          </xdr:txBody>
        </xdr:sp>
      </mc:Fallback>
    </mc:AlternateContent>
    <xdr:clientData/>
  </xdr:oneCellAnchor>
  <xdr:oneCellAnchor>
    <xdr:from>
      <xdr:col>1</xdr:col>
      <xdr:colOff>0</xdr:colOff>
      <xdr:row>45</xdr:row>
      <xdr:rowOff>0</xdr:rowOff>
    </xdr:from>
    <xdr:ext cx="2717800" cy="495300"/>
    <mc:AlternateContent xmlns:mc="http://schemas.openxmlformats.org/markup-compatibility/2006" xmlns:a14="http://schemas.microsoft.com/office/drawing/2010/main">
      <mc:Choice Requires="a14">
        <xdr:sp macro="" textlink="">
          <xdr:nvSpPr>
            <xdr:cNvPr id="127" name="TextBox 126"/>
            <xdr:cNvSpPr txBox="1"/>
          </xdr:nvSpPr>
          <xdr:spPr>
            <a:xfrm>
              <a:off x="2124075" y="17478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n-US" sz="1100" b="0" i="1">
                        <a:latin typeface="Cambria Math"/>
                      </a:rPr>
                      <m:t>𝑐</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rad>
                      </m:den>
                    </m:f>
                  </m:oMath>
                </m:oMathPara>
              </a14:m>
              <a:endParaRPr lang="en-US" sz="1100"/>
            </a:p>
          </xdr:txBody>
        </xdr:sp>
      </mc:Choice>
      <mc:Fallback xmlns="">
        <xdr:sp macro="" textlink="">
          <xdr:nvSpPr>
            <xdr:cNvPr id="127" name="TextBox 126"/>
            <xdr:cNvSpPr txBox="1"/>
          </xdr:nvSpPr>
          <xdr:spPr>
            <a:xfrm>
              <a:off x="2124075" y="17478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latin typeface="Cambria Math"/>
                </a:rPr>
                <a:t>𝑐</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a:t>
              </a:r>
              <a:r>
                <a:rPr lang="en-US" sz="1100" i="0">
                  <a:solidFill>
                    <a:schemeClr val="tx1"/>
                  </a:solidFill>
                  <a:effectLst/>
                  <a:latin typeface="Cambria Math"/>
                  <a:ea typeface="+mn-ea"/>
                  <a:cs typeface="+mn-cs"/>
                </a:rPr>
                <a:t>𝜀_0 )</a:t>
              </a:r>
              <a:endParaRPr lang="en-US" sz="1100"/>
            </a:p>
          </xdr:txBody>
        </xdr:sp>
      </mc:Fallback>
    </mc:AlternateContent>
    <xdr:clientData/>
  </xdr:oneCellAnchor>
  <xdr:oneCellAnchor>
    <xdr:from>
      <xdr:col>1</xdr:col>
      <xdr:colOff>0</xdr:colOff>
      <xdr:row>46</xdr:row>
      <xdr:rowOff>0</xdr:rowOff>
    </xdr:from>
    <xdr:ext cx="2717800" cy="647700"/>
    <mc:AlternateContent xmlns:mc="http://schemas.openxmlformats.org/markup-compatibility/2006" xmlns:a14="http://schemas.microsoft.com/office/drawing/2010/main">
      <mc:Choice Requires="a14">
        <xdr:sp macro="" textlink="">
          <xdr:nvSpPr>
            <xdr:cNvPr id="129" name="TextBox 128"/>
            <xdr:cNvSpPr txBox="1"/>
          </xdr:nvSpPr>
          <xdr:spPr>
            <a:xfrm>
              <a:off x="2124075" y="1797367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b="0" i="1">
                        <a:solidFill>
                          <a:schemeClr val="tx1"/>
                        </a:solidFill>
                        <a:effectLst/>
                        <a:latin typeface="Cambria Math"/>
                        <a:ea typeface="+mn-ea"/>
                        <a:cs typeface="+mn-cs"/>
                      </a:rPr>
                      <m:t>𝜂</m:t>
                    </m:r>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num>
                          <m:den>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den>
                        </m:f>
                      </m:e>
                    </m:rad>
                  </m:oMath>
                </m:oMathPara>
              </a14:m>
              <a:endParaRPr lang="en-US" sz="1100"/>
            </a:p>
          </xdr:txBody>
        </xdr:sp>
      </mc:Choice>
      <mc:Fallback xmlns="">
        <xdr:sp macro="" textlink="">
          <xdr:nvSpPr>
            <xdr:cNvPr id="129" name="TextBox 128"/>
            <xdr:cNvSpPr txBox="1"/>
          </xdr:nvSpPr>
          <xdr:spPr>
            <a:xfrm>
              <a:off x="2124075" y="1797367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𝜂</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i="0">
                  <a:solidFill>
                    <a:schemeClr val="tx1"/>
                  </a:solidFill>
                  <a:effectLst/>
                  <a:latin typeface="Cambria Math"/>
                  <a:ea typeface="+mn-ea"/>
                  <a:cs typeface="+mn-cs"/>
                </a:rPr>
                <a:t>𝜀_0 )</a:t>
              </a:r>
              <a:endParaRPr lang="en-US" sz="1100"/>
            </a:p>
          </xdr:txBody>
        </xdr:sp>
      </mc:Fallback>
    </mc:AlternateContent>
    <xdr:clientData/>
  </xdr:oneCellAnchor>
  <xdr:oneCellAnchor>
    <xdr:from>
      <xdr:col>1</xdr:col>
      <xdr:colOff>0</xdr:colOff>
      <xdr:row>42</xdr:row>
      <xdr:rowOff>0</xdr:rowOff>
    </xdr:from>
    <xdr:ext cx="2717800" cy="495300"/>
    <mc:AlternateContent xmlns:mc="http://schemas.openxmlformats.org/markup-compatibility/2006" xmlns:a14="http://schemas.microsoft.com/office/drawing/2010/main">
      <mc:Choice Requires="a14">
        <xdr:sp macro="" textlink="">
          <xdr:nvSpPr>
            <xdr:cNvPr id="130" name="TextBox 129"/>
            <xdr:cNvSpPr txBox="1"/>
          </xdr:nvSpPr>
          <xdr:spPr>
            <a:xfrm>
              <a:off x="2124075" y="159734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latin typeface="Cambria Math"/>
                          </a:rPr>
                        </m:ctrlPr>
                      </m:fPr>
                      <m:num>
                        <m:r>
                          <a:rPr lang="en-US" sz="1100" b="0" i="1">
                            <a:latin typeface="Cambria Math"/>
                          </a:rPr>
                          <m:t>1</m:t>
                        </m:r>
                      </m:num>
                      <m:den>
                        <m:r>
                          <a:rPr lang="el-GR" sz="1100" i="1">
                            <a:solidFill>
                              <a:schemeClr val="tx1"/>
                            </a:solidFill>
                            <a:effectLst/>
                            <a:latin typeface="Cambria Math"/>
                            <a:ea typeface="+mn-ea"/>
                            <a:cs typeface="+mn-cs"/>
                          </a:rPr>
                          <m:t>𝛽</m:t>
                        </m:r>
                      </m:den>
                    </m:f>
                  </m:oMath>
                </m:oMathPara>
              </a14:m>
              <a:endParaRPr lang="en-US" sz="1100"/>
            </a:p>
          </xdr:txBody>
        </xdr:sp>
      </mc:Choice>
      <mc:Fallback xmlns="">
        <xdr:sp macro="" textlink="">
          <xdr:nvSpPr>
            <xdr:cNvPr id="130" name="TextBox 129"/>
            <xdr:cNvSpPr txBox="1"/>
          </xdr:nvSpPr>
          <xdr:spPr>
            <a:xfrm>
              <a:off x="2124075" y="159734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latin typeface="Cambria Math"/>
                </a:rPr>
                <a:t>1/</a:t>
              </a:r>
              <a:r>
                <a:rPr lang="el-GR" sz="1100" i="0">
                  <a:solidFill>
                    <a:schemeClr val="tx1"/>
                  </a:solidFill>
                  <a:effectLst/>
                  <a:latin typeface="Cambria Math"/>
                  <a:ea typeface="+mn-ea"/>
                  <a:cs typeface="+mn-cs"/>
                </a:rPr>
                <a:t>𝛽</a:t>
              </a:r>
              <a:endParaRPr lang="en-US" sz="1100"/>
            </a:p>
          </xdr:txBody>
        </xdr:sp>
      </mc:Fallback>
    </mc:AlternateContent>
    <xdr:clientData/>
  </xdr:oneCellAnchor>
  <xdr:oneCellAnchor>
    <xdr:from>
      <xdr:col>1</xdr:col>
      <xdr:colOff>0</xdr:colOff>
      <xdr:row>132</xdr:row>
      <xdr:rowOff>0</xdr:rowOff>
    </xdr:from>
    <xdr:ext cx="2717800" cy="323850"/>
    <mc:AlternateContent xmlns:mc="http://schemas.openxmlformats.org/markup-compatibility/2006" xmlns:a14="http://schemas.microsoft.com/office/drawing/2010/main">
      <mc:Choice Requires="a14">
        <xdr:sp macro="" textlink="">
          <xdr:nvSpPr>
            <xdr:cNvPr id="131" name="TextBox 130"/>
            <xdr:cNvSpPr txBox="1"/>
          </xdr:nvSpPr>
          <xdr:spPr>
            <a:xfrm>
              <a:off x="2124075" y="541305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131" name="TextBox 130"/>
            <xdr:cNvSpPr txBox="1"/>
          </xdr:nvSpPr>
          <xdr:spPr>
            <a:xfrm>
              <a:off x="2124075" y="541305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𝑊_𝑝=𝑚_𝑝  𝑐^2=ℎ〖 𝑓〗_𝑝</a:t>
              </a:r>
              <a:endParaRPr lang="en-US" sz="1100"/>
            </a:p>
          </xdr:txBody>
        </xdr:sp>
      </mc:Fallback>
    </mc:AlternateContent>
    <xdr:clientData/>
  </xdr:oneCellAnchor>
  <xdr:oneCellAnchor>
    <xdr:from>
      <xdr:col>1</xdr:col>
      <xdr:colOff>0</xdr:colOff>
      <xdr:row>136</xdr:row>
      <xdr:rowOff>0</xdr:rowOff>
    </xdr:from>
    <xdr:ext cx="2717800" cy="504825"/>
    <mc:AlternateContent xmlns:mc="http://schemas.openxmlformats.org/markup-compatibility/2006" xmlns:a14="http://schemas.microsoft.com/office/drawing/2010/main">
      <mc:Choice Requires="a14">
        <xdr:sp macro="" textlink="">
          <xdr:nvSpPr>
            <xdr:cNvPr id="133" name="TextBox 132"/>
            <xdr:cNvSpPr txBox="1"/>
          </xdr:nvSpPr>
          <xdr:spPr>
            <a:xfrm>
              <a:off x="2124075" y="559308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133" name="TextBox 132"/>
            <xdr:cNvSpPr txBox="1"/>
          </xdr:nvSpPr>
          <xdr:spPr>
            <a:xfrm>
              <a:off x="2124075" y="559308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𝑟〗_𝑝=  (2𝜋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𝑎_𝑝  )/〖〖(2𝜋 𝑓〗_𝑝)〗^2 </a:t>
              </a:r>
              <a:endParaRPr lang="en-US">
                <a:effectLst/>
              </a:endParaRPr>
            </a:p>
          </xdr:txBody>
        </xdr:sp>
      </mc:Fallback>
    </mc:AlternateContent>
    <xdr:clientData/>
  </xdr:oneCellAnchor>
  <xdr:oneCellAnchor>
    <xdr:from>
      <xdr:col>1</xdr:col>
      <xdr:colOff>0</xdr:colOff>
      <xdr:row>135</xdr:row>
      <xdr:rowOff>0</xdr:rowOff>
    </xdr:from>
    <xdr:ext cx="2717800" cy="533400"/>
    <mc:AlternateContent xmlns:mc="http://schemas.openxmlformats.org/markup-compatibility/2006" xmlns:a14="http://schemas.microsoft.com/office/drawing/2010/main">
      <mc:Choice Requires="a14">
        <xdr:sp macro="" textlink="">
          <xdr:nvSpPr>
            <xdr:cNvPr id="134" name="TextBox 133"/>
            <xdr:cNvSpPr txBox="1"/>
          </xdr:nvSpPr>
          <xdr:spPr>
            <a:xfrm>
              <a:off x="2124075" y="553974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h</m:t>
                        </m:r>
                      </m:den>
                    </m:f>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134" name="TextBox 133"/>
            <xdr:cNvSpPr txBox="1"/>
          </xdr:nvSpPr>
          <xdr:spPr>
            <a:xfrm>
              <a:off x="2124075" y="553974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𝑎_𝑝=𝑚〗_𝑝  𝑐^3/ℎ</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𝑊_𝑝/(𝑚_𝑝  〖 𝜆〗_𝑝  )  =𝑐〖 𝑓〗_𝑝=〖 𝜆〗_𝑝 〖〖 𝑓〗_𝑝〗^2</a:t>
              </a:r>
              <a:endParaRPr lang="en-US">
                <a:effectLst/>
              </a:endParaRPr>
            </a:p>
          </xdr:txBody>
        </xdr:sp>
      </mc:Fallback>
    </mc:AlternateContent>
    <xdr:clientData/>
  </xdr:oneCellAnchor>
  <xdr:oneCellAnchor>
    <xdr:from>
      <xdr:col>1</xdr:col>
      <xdr:colOff>0</xdr:colOff>
      <xdr:row>133</xdr:row>
      <xdr:rowOff>0</xdr:rowOff>
    </xdr:from>
    <xdr:ext cx="2717800" cy="466725"/>
    <mc:AlternateContent xmlns:mc="http://schemas.openxmlformats.org/markup-compatibility/2006" xmlns:a14="http://schemas.microsoft.com/office/drawing/2010/main">
      <mc:Choice Requires="a14">
        <xdr:sp macro="" textlink="">
          <xdr:nvSpPr>
            <xdr:cNvPr id="135" name="TextBox 134"/>
            <xdr:cNvSpPr txBox="1"/>
          </xdr:nvSpPr>
          <xdr:spPr>
            <a:xfrm>
              <a:off x="2124075" y="544544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135" name="TextBox 134"/>
            <xdr:cNvSpPr txBox="1"/>
          </xdr:nvSpPr>
          <xdr:spPr>
            <a:xfrm>
              <a:off x="2124075" y="544544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𝑓〗_𝑝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𝑊_𝑝/ℎ</a:t>
              </a:r>
              <a:endParaRPr lang="en-US">
                <a:effectLst/>
              </a:endParaRPr>
            </a:p>
          </xdr:txBody>
        </xdr:sp>
      </mc:Fallback>
    </mc:AlternateContent>
    <xdr:clientData/>
  </xdr:oneCellAnchor>
  <xdr:oneCellAnchor>
    <xdr:from>
      <xdr:col>1</xdr:col>
      <xdr:colOff>0</xdr:colOff>
      <xdr:row>134</xdr:row>
      <xdr:rowOff>0</xdr:rowOff>
    </xdr:from>
    <xdr:ext cx="2717800" cy="476250"/>
    <mc:AlternateContent xmlns:mc="http://schemas.openxmlformats.org/markup-compatibility/2006" xmlns:a14="http://schemas.microsoft.com/office/drawing/2010/main">
      <mc:Choice Requires="a14">
        <xdr:sp macro="" textlink="">
          <xdr:nvSpPr>
            <xdr:cNvPr id="137" name="TextBox 136"/>
            <xdr:cNvSpPr txBox="1"/>
          </xdr:nvSpPr>
          <xdr:spPr>
            <a:xfrm>
              <a:off x="2124075" y="549211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den>
                    </m:f>
                  </m:oMath>
                </m:oMathPara>
              </a14:m>
              <a:endParaRPr lang="en-US">
                <a:effectLst/>
              </a:endParaRPr>
            </a:p>
          </xdr:txBody>
        </xdr:sp>
      </mc:Choice>
      <mc:Fallback xmlns="">
        <xdr:sp macro="" textlink="">
          <xdr:nvSpPr>
            <xdr:cNvPr id="137" name="TextBox 136"/>
            <xdr:cNvSpPr txBox="1"/>
          </xdr:nvSpPr>
          <xdr:spPr>
            <a:xfrm>
              <a:off x="2124075" y="549211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𝜆〗_𝑝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𝑐/〖 𝑓〗_𝑝 </a:t>
              </a:r>
              <a:endParaRPr lang="en-US">
                <a:effectLst/>
              </a:endParaRPr>
            </a:p>
          </xdr:txBody>
        </xdr:sp>
      </mc:Fallback>
    </mc:AlternateContent>
    <xdr:clientData/>
  </xdr:oneCellAnchor>
  <xdr:oneCellAnchor>
    <xdr:from>
      <xdr:col>1</xdr:col>
      <xdr:colOff>0</xdr:colOff>
      <xdr:row>137</xdr:row>
      <xdr:rowOff>0</xdr:rowOff>
    </xdr:from>
    <xdr:ext cx="2717800" cy="323850"/>
    <mc:AlternateContent xmlns:mc="http://schemas.openxmlformats.org/markup-compatibility/2006" xmlns:a14="http://schemas.microsoft.com/office/drawing/2010/main">
      <mc:Choice Requires="a14">
        <xdr:sp macro="" textlink="">
          <xdr:nvSpPr>
            <xdr:cNvPr id="138" name="TextBox 137"/>
            <xdr:cNvSpPr txBox="1"/>
          </xdr:nvSpPr>
          <xdr:spPr>
            <a:xfrm>
              <a:off x="2124075" y="564356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𝐹</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138" name="TextBox 137"/>
            <xdr:cNvSpPr txBox="1"/>
          </xdr:nvSpPr>
          <xdr:spPr>
            <a:xfrm>
              <a:off x="2124075" y="564356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〖〖𝐹_𝑝=𝑚〗_𝑝  𝑎〗_𝑝  </a:t>
              </a:r>
              <a:endParaRPr lang="en-US" sz="1100"/>
            </a:p>
          </xdr:txBody>
        </xdr:sp>
      </mc:Fallback>
    </mc:AlternateContent>
    <xdr:clientData/>
  </xdr:oneCellAnchor>
  <xdr:oneCellAnchor>
    <xdr:from>
      <xdr:col>1</xdr:col>
      <xdr:colOff>0</xdr:colOff>
      <xdr:row>138</xdr:row>
      <xdr:rowOff>0</xdr:rowOff>
    </xdr:from>
    <xdr:ext cx="2717800" cy="514350"/>
    <mc:AlternateContent xmlns:mc="http://schemas.openxmlformats.org/markup-compatibility/2006" xmlns:a14="http://schemas.microsoft.com/office/drawing/2010/main">
      <mc:Choice Requires="a14">
        <xdr:sp macro="" textlink="">
          <xdr:nvSpPr>
            <xdr:cNvPr id="139" name="TextBox 138"/>
            <xdr:cNvSpPr txBox="1"/>
          </xdr:nvSpPr>
          <xdr:spPr>
            <a:xfrm>
              <a:off x="2124075" y="567594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139" name="TextBox 138"/>
            <xdr:cNvSpPr txBox="1"/>
          </xdr:nvSpPr>
          <xdr:spPr>
            <a:xfrm>
              <a:off x="2124075" y="567594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〖𝑝_𝑝=𝑚〗_𝑝  𝑐=𝑊_𝑝/𝑐=〖ℎ 𝑓〗_𝑝/𝑐=ℎ/〖 𝜆〗_𝑝   </a:t>
              </a:r>
              <a:endParaRPr lang="en-US" sz="1100"/>
            </a:p>
          </xdr:txBody>
        </xdr:sp>
      </mc:Fallback>
    </mc:AlternateContent>
    <xdr:clientData/>
  </xdr:oneCellAnchor>
  <xdr:oneCellAnchor>
    <xdr:from>
      <xdr:col>1</xdr:col>
      <xdr:colOff>0</xdr:colOff>
      <xdr:row>140</xdr:row>
      <xdr:rowOff>0</xdr:rowOff>
    </xdr:from>
    <xdr:ext cx="2717800" cy="504825"/>
    <mc:AlternateContent xmlns:mc="http://schemas.openxmlformats.org/markup-compatibility/2006" xmlns:a14="http://schemas.microsoft.com/office/drawing/2010/main">
      <mc:Choice Requires="a14">
        <xdr:sp macro="" textlink="">
          <xdr:nvSpPr>
            <xdr:cNvPr id="140" name="TextBox 139"/>
            <xdr:cNvSpPr txBox="1"/>
          </xdr:nvSpPr>
          <xdr:spPr>
            <a:xfrm>
              <a:off x="2124075" y="57616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l-GR" sz="1100" i="1">
                        <a:latin typeface="Cambria Math"/>
                      </a:rPr>
                      <m:t> </m:t>
                    </m:r>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r>
                      <a:rPr lang="el-GR" sz="1100" i="1">
                        <a:latin typeface="Cambria Math"/>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140" name="TextBox 139"/>
            <xdr:cNvSpPr txBox="1"/>
          </xdr:nvSpPr>
          <xdr:spPr>
            <a:xfrm>
              <a:off x="2124075" y="57616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𝐾_𝑝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〖𝑚_𝑝  𝜆〗_𝑝</a:t>
              </a:r>
              <a:r>
                <a:rPr lang="el-GR" sz="1100" b="0" i="0">
                  <a:solidFill>
                    <a:schemeClr val="tx1"/>
                  </a:solidFill>
                  <a:effectLst/>
                  <a:latin typeface="Cambria Math"/>
                  <a:ea typeface="+mn-ea"/>
                  <a:cs typeface="+mn-cs"/>
                </a:rPr>
                <a:t> </a:t>
              </a:r>
              <a:r>
                <a:rPr lang="el-GR" sz="1100" i="0">
                  <a:latin typeface="Cambria Math"/>
                </a:rPr>
                <a:t>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𝑚_𝑝 </a:t>
              </a:r>
              <a:r>
                <a:rPr lang="en-US" sz="1100" i="0">
                  <a:solidFill>
                    <a:schemeClr val="tx1"/>
                  </a:solidFill>
                  <a:effectLst/>
                  <a:latin typeface="Cambria Math"/>
                  <a:ea typeface="+mn-ea"/>
                  <a:cs typeface="+mn-cs"/>
                </a:rPr>
                <a:t> ℎ</a:t>
              </a:r>
              <a:r>
                <a:rPr lang="en-US" sz="1100" b="0" i="0">
                  <a:solidFill>
                    <a:schemeClr val="tx1"/>
                  </a:solidFill>
                  <a:effectLst/>
                  <a:latin typeface="Cambria Math"/>
                  <a:ea typeface="+mn-ea"/>
                  <a:cs typeface="+mn-cs"/>
                </a:rPr>
                <a:t>/(𝑚_𝑝  𝑐)</a:t>
              </a:r>
              <a:r>
                <a:rPr lang="el-GR" sz="1100" i="0">
                  <a:latin typeface="Cambria Math"/>
                </a:rPr>
                <a:t>=</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/𝑐</a:t>
              </a:r>
              <a:endParaRPr lang="en-US" sz="1100"/>
            </a:p>
          </xdr:txBody>
        </xdr:sp>
      </mc:Fallback>
    </mc:AlternateContent>
    <xdr:clientData/>
  </xdr:oneCellAnchor>
  <xdr:oneCellAnchor>
    <xdr:from>
      <xdr:col>1</xdr:col>
      <xdr:colOff>0</xdr:colOff>
      <xdr:row>139</xdr:row>
      <xdr:rowOff>0</xdr:rowOff>
    </xdr:from>
    <xdr:ext cx="2717800" cy="342900"/>
    <mc:AlternateContent xmlns:mc="http://schemas.openxmlformats.org/markup-compatibility/2006" xmlns:a14="http://schemas.microsoft.com/office/drawing/2010/main">
      <mc:Choice Requires="a14">
        <xdr:sp macro="" textlink="">
          <xdr:nvSpPr>
            <xdr:cNvPr id="141" name="TextBox 140"/>
            <xdr:cNvSpPr txBox="1"/>
          </xdr:nvSpPr>
          <xdr:spPr>
            <a:xfrm>
              <a:off x="2124075" y="572738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r>
                      <a:rPr lang="en-US" sz="1100" i="1">
                        <a:solidFill>
                          <a:schemeClr val="tx1"/>
                        </a:solidFill>
                        <a:effectLst/>
                        <a:latin typeface="Cambria Math"/>
                        <a:ea typeface="+mn-ea"/>
                        <a:cs typeface="+mn-cs"/>
                      </a:rPr>
                      <m:t>h</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41" name="TextBox 140"/>
            <xdr:cNvSpPr txBox="1"/>
          </xdr:nvSpPr>
          <xdr:spPr>
            <a:xfrm>
              <a:off x="2124075" y="572738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𝑃_𝑝=𝑊_𝑝 〖 𝑓〗_𝑝=</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 𝑓〗_𝑝〗^2</a:t>
              </a:r>
              <a:endParaRPr lang="en-US" sz="1100"/>
            </a:p>
          </xdr:txBody>
        </xdr:sp>
      </mc:Fallback>
    </mc:AlternateContent>
    <xdr:clientData/>
  </xdr:oneCellAnchor>
  <xdr:oneCellAnchor>
    <xdr:from>
      <xdr:col>1</xdr:col>
      <xdr:colOff>0</xdr:colOff>
      <xdr:row>141</xdr:row>
      <xdr:rowOff>0</xdr:rowOff>
    </xdr:from>
    <xdr:ext cx="2717800" cy="504825"/>
    <mc:AlternateContent xmlns:mc="http://schemas.openxmlformats.org/markup-compatibility/2006" xmlns:a14="http://schemas.microsoft.com/office/drawing/2010/main">
      <mc:Choice Requires="a14">
        <xdr:sp macro="" textlink="">
          <xdr:nvSpPr>
            <xdr:cNvPr id="142" name="TextBox 141"/>
            <xdr:cNvSpPr txBox="1"/>
          </xdr:nvSpPr>
          <xdr:spPr>
            <a:xfrm>
              <a:off x="2124075" y="58121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oMath>
                </m:oMathPara>
              </a14:m>
              <a:endParaRPr lang="en-US" sz="1100"/>
            </a:p>
          </xdr:txBody>
        </xdr:sp>
      </mc:Choice>
      <mc:Fallback xmlns="">
        <xdr:sp macro="" textlink="">
          <xdr:nvSpPr>
            <xdr:cNvPr id="142" name="TextBox 141"/>
            <xdr:cNvSpPr txBox="1"/>
          </xdr:nvSpPr>
          <xdr:spPr>
            <a:xfrm>
              <a:off x="2124075" y="58121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𝑆_𝑝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𝑃_𝑝/𝜆_𝑝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〖𝑚_𝑝  𝑏〗_𝑝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142</xdr:row>
      <xdr:rowOff>0</xdr:rowOff>
    </xdr:from>
    <xdr:ext cx="2717800" cy="514350"/>
    <mc:AlternateContent xmlns:mc="http://schemas.openxmlformats.org/markup-compatibility/2006" xmlns:a14="http://schemas.microsoft.com/office/drawing/2010/main">
      <mc:Choice Requires="a14">
        <xdr:sp macro="" textlink="">
          <xdr:nvSpPr>
            <xdr:cNvPr id="143" name="TextBox 142"/>
            <xdr:cNvSpPr txBox="1"/>
          </xdr:nvSpPr>
          <xdr:spPr>
            <a:xfrm>
              <a:off x="2124075" y="586263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43" name="TextBox 142"/>
            <xdr:cNvSpPr txBox="1"/>
          </xdr:nvSpPr>
          <xdr:spPr>
            <a:xfrm>
              <a:off x="2124075" y="586263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𝑏_𝑝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𝑃_𝑝/𝐾_𝑝 =(𝑊_𝑝 〖 𝑓〗_𝑝)/(〖𝑚_𝑝  𝜆〗_𝑝  )  =𝑐〖〖 𝑓〗_𝑝〗^2</a:t>
              </a:r>
              <a:endParaRPr lang="en-US" sz="1100"/>
            </a:p>
          </xdr:txBody>
        </xdr:sp>
      </mc:Fallback>
    </mc:AlternateContent>
    <xdr:clientData/>
  </xdr:oneCellAnchor>
  <xdr:oneCellAnchor>
    <xdr:from>
      <xdr:col>1</xdr:col>
      <xdr:colOff>0</xdr:colOff>
      <xdr:row>146</xdr:row>
      <xdr:rowOff>0</xdr:rowOff>
    </xdr:from>
    <xdr:ext cx="2717800" cy="314325"/>
    <mc:AlternateContent xmlns:mc="http://schemas.openxmlformats.org/markup-compatibility/2006" xmlns:a14="http://schemas.microsoft.com/office/drawing/2010/main">
      <mc:Choice Requires="a14">
        <xdr:sp macro="" textlink="">
          <xdr:nvSpPr>
            <xdr:cNvPr id="132" name="TextBox 131"/>
            <xdr:cNvSpPr txBox="1"/>
          </xdr:nvSpPr>
          <xdr:spPr>
            <a:xfrm>
              <a:off x="2124075" y="60302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132" name="TextBox 131"/>
            <xdr:cNvSpPr txBox="1"/>
          </xdr:nvSpPr>
          <xdr:spPr>
            <a:xfrm>
              <a:off x="2124075" y="60302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𝑊_𝑛=𝑚_𝑛  𝑐^2=ℎ〖 𝑓〗_𝑛</a:t>
              </a:r>
              <a:endParaRPr lang="en-US" sz="1100"/>
            </a:p>
          </xdr:txBody>
        </xdr:sp>
      </mc:Fallback>
    </mc:AlternateContent>
    <xdr:clientData/>
  </xdr:oneCellAnchor>
  <xdr:oneCellAnchor>
    <xdr:from>
      <xdr:col>1</xdr:col>
      <xdr:colOff>0</xdr:colOff>
      <xdr:row>150</xdr:row>
      <xdr:rowOff>0</xdr:rowOff>
    </xdr:from>
    <xdr:ext cx="2717800" cy="495300"/>
    <mc:AlternateContent xmlns:mc="http://schemas.openxmlformats.org/markup-compatibility/2006" xmlns:a14="http://schemas.microsoft.com/office/drawing/2010/main">
      <mc:Choice Requires="a14">
        <xdr:sp macro="" textlink="">
          <xdr:nvSpPr>
            <xdr:cNvPr id="146" name="TextBox 145"/>
            <xdr:cNvSpPr txBox="1"/>
          </xdr:nvSpPr>
          <xdr:spPr>
            <a:xfrm>
              <a:off x="2124075" y="620077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146" name="TextBox 145"/>
            <xdr:cNvSpPr txBox="1"/>
          </xdr:nvSpPr>
          <xdr:spPr>
            <a:xfrm>
              <a:off x="2124075" y="620077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𝑟〗_𝑛=  (2𝜋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𝑎_𝑛  )/〖〖(2𝜋 𝑓〗_𝑛)〗^2 </a:t>
              </a:r>
              <a:endParaRPr lang="en-US">
                <a:effectLst/>
              </a:endParaRPr>
            </a:p>
          </xdr:txBody>
        </xdr:sp>
      </mc:Fallback>
    </mc:AlternateContent>
    <xdr:clientData/>
  </xdr:oneCellAnchor>
  <xdr:oneCellAnchor>
    <xdr:from>
      <xdr:col>1</xdr:col>
      <xdr:colOff>0</xdr:colOff>
      <xdr:row>149</xdr:row>
      <xdr:rowOff>0</xdr:rowOff>
    </xdr:from>
    <xdr:ext cx="2717800" cy="476250"/>
    <mc:AlternateContent xmlns:mc="http://schemas.openxmlformats.org/markup-compatibility/2006" xmlns:a14="http://schemas.microsoft.com/office/drawing/2010/main">
      <mc:Choice Requires="a14">
        <xdr:sp macro="" textlink="">
          <xdr:nvSpPr>
            <xdr:cNvPr id="147" name="TextBox 146"/>
            <xdr:cNvSpPr txBox="1"/>
          </xdr:nvSpPr>
          <xdr:spPr>
            <a:xfrm>
              <a:off x="2124075" y="615315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147" name="TextBox 146"/>
            <xdr:cNvSpPr txBox="1"/>
          </xdr:nvSpPr>
          <xdr:spPr>
            <a:xfrm>
              <a:off x="2124075" y="615315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𝑎_𝑛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𝑊_𝑛/(𝑚_𝑛  〖 𝜆〗_𝑛  )  =𝑐〖 𝑓〗_𝑛=〖 𝜆〗_𝑛 〖〖 𝑓〗_𝑛〗^2</a:t>
              </a:r>
              <a:endParaRPr lang="en-US">
                <a:effectLst/>
              </a:endParaRPr>
            </a:p>
          </xdr:txBody>
        </xdr:sp>
      </mc:Fallback>
    </mc:AlternateContent>
    <xdr:clientData/>
  </xdr:oneCellAnchor>
  <xdr:oneCellAnchor>
    <xdr:from>
      <xdr:col>1</xdr:col>
      <xdr:colOff>0</xdr:colOff>
      <xdr:row>147</xdr:row>
      <xdr:rowOff>0</xdr:rowOff>
    </xdr:from>
    <xdr:ext cx="2717800" cy="457200"/>
    <mc:AlternateContent xmlns:mc="http://schemas.openxmlformats.org/markup-compatibility/2006" xmlns:a14="http://schemas.microsoft.com/office/drawing/2010/main">
      <mc:Choice Requires="a14">
        <xdr:sp macro="" textlink="">
          <xdr:nvSpPr>
            <xdr:cNvPr id="148" name="TextBox 147"/>
            <xdr:cNvSpPr txBox="1"/>
          </xdr:nvSpPr>
          <xdr:spPr>
            <a:xfrm>
              <a:off x="2124075" y="606171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148" name="TextBox 147"/>
            <xdr:cNvSpPr txBox="1"/>
          </xdr:nvSpPr>
          <xdr:spPr>
            <a:xfrm>
              <a:off x="2124075" y="606171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𝑓〗_𝑛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𝑊_𝑛/ℎ</a:t>
              </a:r>
              <a:endParaRPr lang="en-US">
                <a:effectLst/>
              </a:endParaRPr>
            </a:p>
          </xdr:txBody>
        </xdr:sp>
      </mc:Fallback>
    </mc:AlternateContent>
    <xdr:clientData/>
  </xdr:oneCellAnchor>
  <xdr:oneCellAnchor>
    <xdr:from>
      <xdr:col>1</xdr:col>
      <xdr:colOff>0</xdr:colOff>
      <xdr:row>148</xdr:row>
      <xdr:rowOff>0</xdr:rowOff>
    </xdr:from>
    <xdr:ext cx="2717800" cy="457200"/>
    <mc:AlternateContent xmlns:mc="http://schemas.openxmlformats.org/markup-compatibility/2006" xmlns:a14="http://schemas.microsoft.com/office/drawing/2010/main">
      <mc:Choice Requires="a14">
        <xdr:sp macro="" textlink="">
          <xdr:nvSpPr>
            <xdr:cNvPr id="149" name="TextBox 148"/>
            <xdr:cNvSpPr txBox="1"/>
          </xdr:nvSpPr>
          <xdr:spPr>
            <a:xfrm>
              <a:off x="2124075" y="610743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den>
                    </m:f>
                  </m:oMath>
                </m:oMathPara>
              </a14:m>
              <a:endParaRPr lang="en-US">
                <a:effectLst/>
              </a:endParaRPr>
            </a:p>
          </xdr:txBody>
        </xdr:sp>
      </mc:Choice>
      <mc:Fallback xmlns="">
        <xdr:sp macro="" textlink="">
          <xdr:nvSpPr>
            <xdr:cNvPr id="149" name="TextBox 148"/>
            <xdr:cNvSpPr txBox="1"/>
          </xdr:nvSpPr>
          <xdr:spPr>
            <a:xfrm>
              <a:off x="2124075" y="610743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𝜆〗_𝑛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𝑐/〖 𝑓〗_𝑛 </a:t>
              </a:r>
              <a:endParaRPr lang="en-US">
                <a:effectLst/>
              </a:endParaRPr>
            </a:p>
          </xdr:txBody>
        </xdr:sp>
      </mc:Fallback>
    </mc:AlternateContent>
    <xdr:clientData/>
  </xdr:oneCellAnchor>
  <xdr:oneCellAnchor>
    <xdr:from>
      <xdr:col>1</xdr:col>
      <xdr:colOff>0</xdr:colOff>
      <xdr:row>151</xdr:row>
      <xdr:rowOff>0</xdr:rowOff>
    </xdr:from>
    <xdr:ext cx="2717800" cy="314325"/>
    <mc:AlternateContent xmlns:mc="http://schemas.openxmlformats.org/markup-compatibility/2006" xmlns:a14="http://schemas.microsoft.com/office/drawing/2010/main">
      <mc:Choice Requires="a14">
        <xdr:sp macro="" textlink="">
          <xdr:nvSpPr>
            <xdr:cNvPr id="150" name="TextBox 149"/>
            <xdr:cNvSpPr txBox="1"/>
          </xdr:nvSpPr>
          <xdr:spPr>
            <a:xfrm>
              <a:off x="2124075" y="62503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𝐹</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150" name="TextBox 149"/>
            <xdr:cNvSpPr txBox="1"/>
          </xdr:nvSpPr>
          <xdr:spPr>
            <a:xfrm>
              <a:off x="2124075" y="62503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〖〖𝐹_𝑛=𝑚〗_𝑛  𝑎〗_𝑛  </a:t>
              </a:r>
              <a:endParaRPr lang="en-US" sz="1100"/>
            </a:p>
          </xdr:txBody>
        </xdr:sp>
      </mc:Fallback>
    </mc:AlternateContent>
    <xdr:clientData/>
  </xdr:oneCellAnchor>
  <xdr:oneCellAnchor>
    <xdr:from>
      <xdr:col>1</xdr:col>
      <xdr:colOff>0</xdr:colOff>
      <xdr:row>152</xdr:row>
      <xdr:rowOff>0</xdr:rowOff>
    </xdr:from>
    <xdr:ext cx="2717800" cy="495300"/>
    <mc:AlternateContent xmlns:mc="http://schemas.openxmlformats.org/markup-compatibility/2006" xmlns:a14="http://schemas.microsoft.com/office/drawing/2010/main">
      <mc:Choice Requires="a14">
        <xdr:sp macro="" textlink="">
          <xdr:nvSpPr>
            <xdr:cNvPr id="151" name="TextBox 150"/>
            <xdr:cNvSpPr txBox="1"/>
          </xdr:nvSpPr>
          <xdr:spPr>
            <a:xfrm>
              <a:off x="2124075" y="62817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151" name="TextBox 150"/>
            <xdr:cNvSpPr txBox="1"/>
          </xdr:nvSpPr>
          <xdr:spPr>
            <a:xfrm>
              <a:off x="2124075" y="62817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〖𝑝_𝑛=𝑚〗_𝑛  𝑐=𝑊_𝑛/𝑐=〖ℎ 𝑓〗_𝑛/𝑐=ℎ/〖 𝜆〗_𝑛   </a:t>
              </a:r>
              <a:endParaRPr lang="en-US" sz="1100"/>
            </a:p>
          </xdr:txBody>
        </xdr:sp>
      </mc:Fallback>
    </mc:AlternateContent>
    <xdr:clientData/>
  </xdr:oneCellAnchor>
  <xdr:oneCellAnchor>
    <xdr:from>
      <xdr:col>1</xdr:col>
      <xdr:colOff>0</xdr:colOff>
      <xdr:row>154</xdr:row>
      <xdr:rowOff>0</xdr:rowOff>
    </xdr:from>
    <xdr:ext cx="2717800" cy="495300"/>
    <mc:AlternateContent xmlns:mc="http://schemas.openxmlformats.org/markup-compatibility/2006" xmlns:a14="http://schemas.microsoft.com/office/drawing/2010/main">
      <mc:Choice Requires="a14">
        <xdr:sp macro="" textlink="">
          <xdr:nvSpPr>
            <xdr:cNvPr id="152" name="TextBox 151"/>
            <xdr:cNvSpPr txBox="1"/>
          </xdr:nvSpPr>
          <xdr:spPr>
            <a:xfrm>
              <a:off x="2124075" y="63636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l-GR" sz="1100" i="1">
                        <a:latin typeface="Cambria Math"/>
                      </a:rPr>
                      <m:t> </m:t>
                    </m:r>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r>
                      <a:rPr lang="el-GR" sz="1100" i="1">
                        <a:latin typeface="Cambria Math"/>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152" name="TextBox 151"/>
            <xdr:cNvSpPr txBox="1"/>
          </xdr:nvSpPr>
          <xdr:spPr>
            <a:xfrm>
              <a:off x="2124075" y="63636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𝐾_𝑛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〖𝑚_𝑛  𝜆〗_𝑛</a:t>
              </a:r>
              <a:r>
                <a:rPr lang="el-GR" sz="1100" b="0" i="0">
                  <a:solidFill>
                    <a:schemeClr val="tx1"/>
                  </a:solidFill>
                  <a:effectLst/>
                  <a:latin typeface="Cambria Math"/>
                  <a:ea typeface="+mn-ea"/>
                  <a:cs typeface="+mn-cs"/>
                </a:rPr>
                <a:t> </a:t>
              </a:r>
              <a:r>
                <a:rPr lang="el-GR" sz="1100" i="0">
                  <a:latin typeface="Cambria Math"/>
                </a:rPr>
                <a:t>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𝑚_𝑛 </a:t>
              </a:r>
              <a:r>
                <a:rPr lang="en-US" sz="1100" i="0">
                  <a:solidFill>
                    <a:schemeClr val="tx1"/>
                  </a:solidFill>
                  <a:effectLst/>
                  <a:latin typeface="Cambria Math"/>
                  <a:ea typeface="+mn-ea"/>
                  <a:cs typeface="+mn-cs"/>
                </a:rPr>
                <a:t> ℎ</a:t>
              </a:r>
              <a:r>
                <a:rPr lang="en-US" sz="1100" b="0" i="0">
                  <a:solidFill>
                    <a:schemeClr val="tx1"/>
                  </a:solidFill>
                  <a:effectLst/>
                  <a:latin typeface="Cambria Math"/>
                  <a:ea typeface="+mn-ea"/>
                  <a:cs typeface="+mn-cs"/>
                </a:rPr>
                <a:t>/(𝑚_𝑛  𝑐)</a:t>
              </a:r>
              <a:r>
                <a:rPr lang="el-GR" sz="1100" i="0">
                  <a:latin typeface="Cambria Math"/>
                </a:rPr>
                <a:t>=</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/𝑐</a:t>
              </a:r>
              <a:endParaRPr lang="en-US" sz="1100"/>
            </a:p>
          </xdr:txBody>
        </xdr:sp>
      </mc:Fallback>
    </mc:AlternateContent>
    <xdr:clientData/>
  </xdr:oneCellAnchor>
  <xdr:oneCellAnchor>
    <xdr:from>
      <xdr:col>1</xdr:col>
      <xdr:colOff>0</xdr:colOff>
      <xdr:row>153</xdr:row>
      <xdr:rowOff>0</xdr:rowOff>
    </xdr:from>
    <xdr:ext cx="2717800" cy="323850"/>
    <mc:AlternateContent xmlns:mc="http://schemas.openxmlformats.org/markup-compatibility/2006" xmlns:a14="http://schemas.microsoft.com/office/drawing/2010/main">
      <mc:Choice Requires="a14">
        <xdr:sp macro="" textlink="">
          <xdr:nvSpPr>
            <xdr:cNvPr id="153" name="TextBox 152"/>
            <xdr:cNvSpPr txBox="1"/>
          </xdr:nvSpPr>
          <xdr:spPr>
            <a:xfrm>
              <a:off x="2124075" y="633126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r>
                      <a:rPr lang="en-US" sz="1100" i="1">
                        <a:solidFill>
                          <a:schemeClr val="tx1"/>
                        </a:solidFill>
                        <a:effectLst/>
                        <a:latin typeface="Cambria Math"/>
                        <a:ea typeface="+mn-ea"/>
                        <a:cs typeface="+mn-cs"/>
                      </a:rPr>
                      <m:t>h</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53" name="TextBox 152"/>
            <xdr:cNvSpPr txBox="1"/>
          </xdr:nvSpPr>
          <xdr:spPr>
            <a:xfrm>
              <a:off x="2124075" y="633126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𝑃_𝑛=𝑊_𝑛 〖 𝑓〗_𝑛=</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 𝑓〗_𝑛〗^2</a:t>
              </a:r>
              <a:endParaRPr lang="en-US" sz="1100"/>
            </a:p>
          </xdr:txBody>
        </xdr:sp>
      </mc:Fallback>
    </mc:AlternateContent>
    <xdr:clientData/>
  </xdr:oneCellAnchor>
  <xdr:oneCellAnchor>
    <xdr:from>
      <xdr:col>1</xdr:col>
      <xdr:colOff>0</xdr:colOff>
      <xdr:row>155</xdr:row>
      <xdr:rowOff>0</xdr:rowOff>
    </xdr:from>
    <xdr:ext cx="2717800" cy="476250"/>
    <mc:AlternateContent xmlns:mc="http://schemas.openxmlformats.org/markup-compatibility/2006" xmlns:a14="http://schemas.microsoft.com/office/drawing/2010/main">
      <mc:Choice Requires="a14">
        <xdr:sp macro="" textlink="">
          <xdr:nvSpPr>
            <xdr:cNvPr id="154" name="TextBox 153"/>
            <xdr:cNvSpPr txBox="1"/>
          </xdr:nvSpPr>
          <xdr:spPr>
            <a:xfrm>
              <a:off x="2124075" y="641318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oMath>
                </m:oMathPara>
              </a14:m>
              <a:endParaRPr lang="en-US" sz="1100"/>
            </a:p>
          </xdr:txBody>
        </xdr:sp>
      </mc:Choice>
      <mc:Fallback xmlns="">
        <xdr:sp macro="" textlink="">
          <xdr:nvSpPr>
            <xdr:cNvPr id="154" name="TextBox 153"/>
            <xdr:cNvSpPr txBox="1"/>
          </xdr:nvSpPr>
          <xdr:spPr>
            <a:xfrm>
              <a:off x="2124075" y="641318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𝑆_𝑛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𝑃_𝑛/𝜆_𝑛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〖𝑚_𝑛  𝑏〗_𝑛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156</xdr:row>
      <xdr:rowOff>0</xdr:rowOff>
    </xdr:from>
    <xdr:ext cx="2717800" cy="495300"/>
    <mc:AlternateContent xmlns:mc="http://schemas.openxmlformats.org/markup-compatibility/2006" xmlns:a14="http://schemas.microsoft.com/office/drawing/2010/main">
      <mc:Choice Requires="a14">
        <xdr:sp macro="" textlink="">
          <xdr:nvSpPr>
            <xdr:cNvPr id="155" name="TextBox 154"/>
            <xdr:cNvSpPr txBox="1"/>
          </xdr:nvSpPr>
          <xdr:spPr>
            <a:xfrm>
              <a:off x="2124075" y="64608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55" name="TextBox 154"/>
            <xdr:cNvSpPr txBox="1"/>
          </xdr:nvSpPr>
          <xdr:spPr>
            <a:xfrm>
              <a:off x="2124075" y="64608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𝑏_𝑛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𝑃_𝑛/𝐾_𝑛 =(𝑊_𝑛 〖 𝑓〗_𝑛)/(〖𝑚_𝑛  𝜆〗_𝑛  )  =𝑐〖〖 𝑓〗_𝑛〗^2</a:t>
              </a:r>
              <a:endParaRPr lang="en-US" sz="1100"/>
            </a:p>
          </xdr:txBody>
        </xdr:sp>
      </mc:Fallback>
    </mc:AlternateContent>
    <xdr:clientData/>
  </xdr:oneCellAnchor>
  <xdr:oneCellAnchor>
    <xdr:from>
      <xdr:col>1</xdr:col>
      <xdr:colOff>0</xdr:colOff>
      <xdr:row>159</xdr:row>
      <xdr:rowOff>0</xdr:rowOff>
    </xdr:from>
    <xdr:ext cx="2717800" cy="466725"/>
    <mc:AlternateContent xmlns:mc="http://schemas.openxmlformats.org/markup-compatibility/2006" xmlns:a14="http://schemas.microsoft.com/office/drawing/2010/main">
      <mc:Choice Requires="a14">
        <xdr:sp macro="" textlink="">
          <xdr:nvSpPr>
            <xdr:cNvPr id="157" name="TextBox 156"/>
            <xdr:cNvSpPr txBox="1"/>
          </xdr:nvSpPr>
          <xdr:spPr>
            <a:xfrm>
              <a:off x="2124075" y="658558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𝐾</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l-GR" sz="1100" i="1">
                        <a:latin typeface="Cambria Math"/>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𝑐</m:t>
                        </m:r>
                      </m:den>
                    </m:f>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r>
                      <a:rPr lang="el-GR" sz="1100" i="1">
                        <a:solidFill>
                          <a:schemeClr val="tx1"/>
                        </a:solidFill>
                        <a:effectLst/>
                        <a:latin typeface="Cambria Math"/>
                        <a:ea typeface="+mn-ea"/>
                        <a:cs typeface="+mn-cs"/>
                      </a:rPr>
                      <m:t> </m:t>
                    </m:r>
                  </m:oMath>
                </m:oMathPara>
              </a14:m>
              <a:endParaRPr lang="en-US" sz="1100"/>
            </a:p>
          </xdr:txBody>
        </xdr:sp>
      </mc:Choice>
      <mc:Fallback xmlns="">
        <xdr:sp macro="" textlink="">
          <xdr:nvSpPr>
            <xdr:cNvPr id="157" name="TextBox 156"/>
            <xdr:cNvSpPr txBox="1"/>
          </xdr:nvSpPr>
          <xdr:spPr>
            <a:xfrm>
              <a:off x="2124075" y="658558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〖𝐾=𝐾〗_𝑒 〖=𝐾〗_𝑝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〖=𝐾〗_𝑛  </a:t>
              </a:r>
              <a:r>
                <a:rPr lang="el-GR" sz="1100" i="0">
                  <a:latin typeface="Cambria Math"/>
                </a:rPr>
                <a:t>=</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/𝑐</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 𝜆</a:t>
              </a:r>
              <a:r>
                <a:rPr lang="el-GR" sz="110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377</xdr:row>
      <xdr:rowOff>0</xdr:rowOff>
    </xdr:from>
    <xdr:ext cx="2717800" cy="504825"/>
    <mc:AlternateContent xmlns:mc="http://schemas.openxmlformats.org/markup-compatibility/2006" xmlns:a14="http://schemas.microsoft.com/office/drawing/2010/main">
      <mc:Choice Requires="a14">
        <xdr:sp macro="" textlink="">
          <xdr:nvSpPr>
            <xdr:cNvPr id="144" name="TextBox 143"/>
            <xdr:cNvSpPr txBox="1"/>
          </xdr:nvSpPr>
          <xdr:spPr>
            <a:xfrm>
              <a:off x="2124075" y="161477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𝐼</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𝑝𝐻</m:t>
                            </m:r>
                          </m:sub>
                        </m:sSub>
                      </m:den>
                    </m:f>
                  </m:oMath>
                </m:oMathPara>
              </a14:m>
              <a:endParaRPr lang="en-US" sz="1100"/>
            </a:p>
          </xdr:txBody>
        </xdr:sp>
      </mc:Choice>
      <mc:Fallback xmlns="">
        <xdr:sp macro="" textlink="">
          <xdr:nvSpPr>
            <xdr:cNvPr id="144" name="TextBox 143"/>
            <xdr:cNvSpPr txBox="1"/>
          </xdr:nvSpPr>
          <xdr:spPr>
            <a:xfrm>
              <a:off x="2124075" y="161477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𝐻_𝑝</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𝐼</a:t>
              </a:r>
              <a:r>
                <a:rPr lang="en-US" sz="1100" b="0" i="0">
                  <a:solidFill>
                    <a:schemeClr val="tx1"/>
                  </a:solidFill>
                  <a:effectLst/>
                  <a:latin typeface="Cambria Math"/>
                  <a:ea typeface="+mn-ea"/>
                  <a:cs typeface="+mn-cs"/>
                </a:rPr>
                <a:t>/𝐿_𝑝𝐻 </a:t>
              </a:r>
              <a:endParaRPr lang="en-US" sz="1100"/>
            </a:p>
          </xdr:txBody>
        </xdr:sp>
      </mc:Fallback>
    </mc:AlternateContent>
    <xdr:clientData/>
  </xdr:oneCellAnchor>
  <xdr:oneCellAnchor>
    <xdr:from>
      <xdr:col>1</xdr:col>
      <xdr:colOff>0</xdr:colOff>
      <xdr:row>376</xdr:row>
      <xdr:rowOff>0</xdr:rowOff>
    </xdr:from>
    <xdr:ext cx="2717800" cy="504825"/>
    <mc:AlternateContent xmlns:mc="http://schemas.openxmlformats.org/markup-compatibility/2006" xmlns:a14="http://schemas.microsoft.com/office/drawing/2010/main">
      <mc:Choice Requires="a14">
        <xdr:sp macro="" textlink="">
          <xdr:nvSpPr>
            <xdr:cNvPr id="162" name="TextBox 161"/>
            <xdr:cNvSpPr txBox="1"/>
          </xdr:nvSpPr>
          <xdr:spPr>
            <a:xfrm>
              <a:off x="2124075" y="1609725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𝑉</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𝑝𝐸</m:t>
                            </m:r>
                          </m:sub>
                        </m:sSub>
                      </m:den>
                    </m:f>
                  </m:oMath>
                </m:oMathPara>
              </a14:m>
              <a:endParaRPr lang="en-US" sz="1100"/>
            </a:p>
          </xdr:txBody>
        </xdr:sp>
      </mc:Choice>
      <mc:Fallback xmlns="">
        <xdr:sp macro="" textlink="">
          <xdr:nvSpPr>
            <xdr:cNvPr id="162" name="TextBox 161"/>
            <xdr:cNvSpPr txBox="1"/>
          </xdr:nvSpPr>
          <xdr:spPr>
            <a:xfrm>
              <a:off x="2124075" y="1609725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𝐸_𝑝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 𝑉</a:t>
              </a:r>
              <a:r>
                <a:rPr lang="en-US" sz="1100" b="0" i="0">
                  <a:solidFill>
                    <a:schemeClr val="tx1"/>
                  </a:solidFill>
                  <a:effectLst/>
                  <a:latin typeface="Cambria Math"/>
                  <a:ea typeface="+mn-ea"/>
                  <a:cs typeface="+mn-cs"/>
                </a:rPr>
                <a:t>/𝐿_𝑝𝐸 </a:t>
              </a:r>
              <a:endParaRPr lang="en-US" sz="1100"/>
            </a:p>
          </xdr:txBody>
        </xdr:sp>
      </mc:Fallback>
    </mc:AlternateContent>
    <xdr:clientData/>
  </xdr:oneCellAnchor>
  <xdr:oneCellAnchor>
    <xdr:from>
      <xdr:col>1</xdr:col>
      <xdr:colOff>0</xdr:colOff>
      <xdr:row>380</xdr:row>
      <xdr:rowOff>0</xdr:rowOff>
    </xdr:from>
    <xdr:ext cx="2717800" cy="323850"/>
    <mc:AlternateContent xmlns:mc="http://schemas.openxmlformats.org/markup-compatibility/2006" xmlns:a14="http://schemas.microsoft.com/office/drawing/2010/main">
      <mc:Choice Requires="a14">
        <xdr:sp macro="" textlink="">
          <xdr:nvSpPr>
            <xdr:cNvPr id="165" name="TextBox 164"/>
            <xdr:cNvSpPr txBox="1"/>
          </xdr:nvSpPr>
          <xdr:spPr>
            <a:xfrm>
              <a:off x="2124075" y="1628108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𝑝</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165" name="TextBox 164"/>
            <xdr:cNvSpPr txBox="1"/>
          </xdr:nvSpPr>
          <xdr:spPr>
            <a:xfrm>
              <a:off x="2124075" y="1628108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𝐷_𝑝</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𝐸_𝑝</a:t>
              </a:r>
              <a:endParaRPr lang="en-US" sz="1100"/>
            </a:p>
          </xdr:txBody>
        </xdr:sp>
      </mc:Fallback>
    </mc:AlternateContent>
    <xdr:clientData/>
  </xdr:oneCellAnchor>
  <xdr:oneCellAnchor>
    <xdr:from>
      <xdr:col>1</xdr:col>
      <xdr:colOff>0</xdr:colOff>
      <xdr:row>381</xdr:row>
      <xdr:rowOff>0</xdr:rowOff>
    </xdr:from>
    <xdr:ext cx="2717800" cy="323850"/>
    <mc:AlternateContent xmlns:mc="http://schemas.openxmlformats.org/markup-compatibility/2006" xmlns:a14="http://schemas.microsoft.com/office/drawing/2010/main">
      <mc:Choice Requires="a14">
        <xdr:sp macro="" textlink="">
          <xdr:nvSpPr>
            <xdr:cNvPr id="166" name="TextBox 165"/>
            <xdr:cNvSpPr txBox="1"/>
          </xdr:nvSpPr>
          <xdr:spPr>
            <a:xfrm>
              <a:off x="2124075" y="1631346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𝑝</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166" name="TextBox 165"/>
            <xdr:cNvSpPr txBox="1"/>
          </xdr:nvSpPr>
          <xdr:spPr>
            <a:xfrm>
              <a:off x="2124075" y="1631346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𝐵_𝑝</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𝐻_𝑝</a:t>
              </a:r>
              <a:endParaRPr lang="en-US" sz="1100"/>
            </a:p>
          </xdr:txBody>
        </xdr:sp>
      </mc:Fallback>
    </mc:AlternateContent>
    <xdr:clientData/>
  </xdr:oneCellAnchor>
  <xdr:oneCellAnchor>
    <xdr:from>
      <xdr:col>1</xdr:col>
      <xdr:colOff>0</xdr:colOff>
      <xdr:row>366</xdr:row>
      <xdr:rowOff>0</xdr:rowOff>
    </xdr:from>
    <xdr:ext cx="2717800" cy="466725"/>
    <mc:AlternateContent xmlns:mc="http://schemas.openxmlformats.org/markup-compatibility/2006" xmlns:a14="http://schemas.microsoft.com/office/drawing/2010/main">
      <mc:Choice Requires="a14">
        <xdr:sp macro="" textlink="">
          <xdr:nvSpPr>
            <xdr:cNvPr id="168" name="TextBox 167"/>
            <xdr:cNvSpPr txBox="1"/>
          </xdr:nvSpPr>
          <xdr:spPr>
            <a:xfrm>
              <a:off x="2124075" y="1559052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168" name="TextBox 167"/>
            <xdr:cNvSpPr txBox="1"/>
          </xdr:nvSpPr>
          <xdr:spPr>
            <a:xfrm>
              <a:off x="2124075" y="1559052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 𝜆_𝑝)/(32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367</xdr:row>
      <xdr:rowOff>0</xdr:rowOff>
    </xdr:from>
    <xdr:ext cx="2717800" cy="466725"/>
    <mc:AlternateContent xmlns:mc="http://schemas.openxmlformats.org/markup-compatibility/2006" xmlns:a14="http://schemas.microsoft.com/office/drawing/2010/main">
      <mc:Choice Requires="a14">
        <xdr:sp macro="" textlink="">
          <xdr:nvSpPr>
            <xdr:cNvPr id="169" name="TextBox 168"/>
            <xdr:cNvSpPr txBox="1"/>
          </xdr:nvSpPr>
          <xdr:spPr>
            <a:xfrm>
              <a:off x="2124075" y="1563719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𝑝𝐻</m:t>
                        </m:r>
                      </m:sub>
                    </m:sSub>
                    <m:r>
                      <a:rPr lang="en-US" sz="1100" b="0" i="1">
                        <a:solidFill>
                          <a:schemeClr val="tx1"/>
                        </a:solidFill>
                        <a:effectLst/>
                        <a:latin typeface="Cambria Math"/>
                        <a:ea typeface="+mn-ea"/>
                        <a:cs typeface="+mn-cs"/>
                      </a:rPr>
                      <m:t>= 2 </m:t>
                    </m:r>
                    <m:r>
                      <a:rPr lang="el-GR" sz="1100" i="1">
                        <a:solidFill>
                          <a:schemeClr val="tx1"/>
                        </a:solidFill>
                        <a:effectLst/>
                        <a:latin typeface="Cambria Math"/>
                        <a:ea typeface="+mn-ea"/>
                        <a:cs typeface="+mn-cs"/>
                      </a:rPr>
                      <m:t>𝛼</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16</m:t>
                        </m:r>
                      </m:den>
                    </m:f>
                  </m:oMath>
                </m:oMathPara>
              </a14:m>
              <a:endParaRPr lang="en-US" sz="1100"/>
            </a:p>
          </xdr:txBody>
        </xdr:sp>
      </mc:Choice>
      <mc:Fallback xmlns="">
        <xdr:sp macro="" textlink="">
          <xdr:nvSpPr>
            <xdr:cNvPr id="169" name="TextBox 168"/>
            <xdr:cNvSpPr txBox="1"/>
          </xdr:nvSpPr>
          <xdr:spPr>
            <a:xfrm>
              <a:off x="2124075" y="1563719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𝑅_𝑝𝐻= 2 </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𝑅〗_𝑝𝐸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𝜆_𝑝)/16</a:t>
              </a:r>
              <a:endParaRPr lang="en-US" sz="1100"/>
            </a:p>
          </xdr:txBody>
        </xdr:sp>
      </mc:Fallback>
    </mc:AlternateContent>
    <xdr:clientData/>
  </xdr:oneCellAnchor>
  <xdr:oneCellAnchor>
    <xdr:from>
      <xdr:col>1</xdr:col>
      <xdr:colOff>0</xdr:colOff>
      <xdr:row>365</xdr:row>
      <xdr:rowOff>0</xdr:rowOff>
    </xdr:from>
    <xdr:ext cx="2717800" cy="495300"/>
    <mc:AlternateContent xmlns:mc="http://schemas.openxmlformats.org/markup-compatibility/2006" xmlns:a14="http://schemas.microsoft.com/office/drawing/2010/main">
      <mc:Choice Requires="a14">
        <xdr:sp macro="" textlink="">
          <xdr:nvSpPr>
            <xdr:cNvPr id="175" name="TextBox 174"/>
            <xdr:cNvSpPr txBox="1"/>
          </xdr:nvSpPr>
          <xdr:spPr>
            <a:xfrm>
              <a:off x="2124075" y="155409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den>
                    </m:f>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4</m:t>
                        </m:r>
                        <m:rad>
                          <m:radPr>
                            <m:degHide m:val="on"/>
                            <m:ctrlPr>
                              <a:rPr lang="en-US" sz="1100" i="1">
                                <a:solidFill>
                                  <a:schemeClr val="tx1"/>
                                </a:solidFill>
                                <a:effectLst/>
                                <a:latin typeface="Cambria Math"/>
                                <a:ea typeface="+mn-ea"/>
                                <a:cs typeface="+mn-cs"/>
                              </a:rPr>
                            </m:ctrlPr>
                          </m:radPr>
                          <m:deg/>
                          <m:e>
                            <m:r>
                              <a:rPr lang="el-GR" sz="1100" i="1">
                                <a:solidFill>
                                  <a:schemeClr val="tx1"/>
                                </a:solidFill>
                                <a:effectLst/>
                                <a:latin typeface="Cambria Math"/>
                                <a:ea typeface="+mn-ea"/>
                                <a:cs typeface="+mn-cs"/>
                              </a:rPr>
                              <m:t>𝛼</m:t>
                            </m:r>
                          </m:e>
                        </m:rad>
                      </m:den>
                    </m:f>
                  </m:oMath>
                </m:oMathPara>
              </a14:m>
              <a:endParaRPr lang="en-US" sz="1100"/>
            </a:p>
          </xdr:txBody>
        </xdr:sp>
      </mc:Choice>
      <mc:Fallback xmlns="">
        <xdr:sp macro="" textlink="">
          <xdr:nvSpPr>
            <xdr:cNvPr id="175" name="TextBox 174"/>
            <xdr:cNvSpPr txBox="1"/>
          </xdr:nvSpPr>
          <xdr:spPr>
            <a:xfrm>
              <a:off x="2124075" y="155409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𝑟_𝑝𝐻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𝑟_𝑝𝐸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 𝜆_𝑝)/(4√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372</xdr:row>
      <xdr:rowOff>0</xdr:rowOff>
    </xdr:from>
    <xdr:ext cx="2717800" cy="504825"/>
    <mc:AlternateContent xmlns:mc="http://schemas.openxmlformats.org/markup-compatibility/2006" xmlns:a14="http://schemas.microsoft.com/office/drawing/2010/main">
      <mc:Choice Requires="a14">
        <xdr:sp macro="" textlink="">
          <xdr:nvSpPr>
            <xdr:cNvPr id="176" name="TextBox 175"/>
            <xdr:cNvSpPr txBox="1"/>
          </xdr:nvSpPr>
          <xdr:spPr>
            <a:xfrm>
              <a:off x="2124075" y="1587817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𝑝𝐸</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𝑝𝐸</m:t>
                            </m:r>
                          </m:sub>
                        </m:sSub>
                      </m:den>
                    </m:f>
                  </m:oMath>
                </m:oMathPara>
              </a14:m>
              <a:endParaRPr lang="en-US" sz="1100"/>
            </a:p>
          </xdr:txBody>
        </xdr:sp>
      </mc:Choice>
      <mc:Fallback xmlns="">
        <xdr:sp macro="" textlink="">
          <xdr:nvSpPr>
            <xdr:cNvPr id="176" name="TextBox 175"/>
            <xdr:cNvSpPr txBox="1"/>
          </xdr:nvSpPr>
          <xdr:spPr>
            <a:xfrm>
              <a:off x="2124075" y="1587817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𝐴〗_𝑝𝐸/𝐿_𝑝𝐸 </a:t>
              </a:r>
              <a:endParaRPr lang="en-US" sz="1100"/>
            </a:p>
          </xdr:txBody>
        </xdr:sp>
      </mc:Fallback>
    </mc:AlternateContent>
    <xdr:clientData/>
  </xdr:oneCellAnchor>
  <xdr:oneCellAnchor>
    <xdr:from>
      <xdr:col>1</xdr:col>
      <xdr:colOff>0</xdr:colOff>
      <xdr:row>373</xdr:row>
      <xdr:rowOff>0</xdr:rowOff>
    </xdr:from>
    <xdr:ext cx="2717800" cy="504825"/>
    <mc:AlternateContent xmlns:mc="http://schemas.openxmlformats.org/markup-compatibility/2006" xmlns:a14="http://schemas.microsoft.com/office/drawing/2010/main">
      <mc:Choice Requires="a14">
        <xdr:sp macro="" textlink="">
          <xdr:nvSpPr>
            <xdr:cNvPr id="177" name="TextBox 176"/>
            <xdr:cNvSpPr txBox="1"/>
          </xdr:nvSpPr>
          <xdr:spPr>
            <a:xfrm>
              <a:off x="2124075" y="15928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𝑝𝐻</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𝑝𝐻</m:t>
                            </m:r>
                          </m:sub>
                        </m:sSub>
                      </m:den>
                    </m:f>
                  </m:oMath>
                </m:oMathPara>
              </a14:m>
              <a:endParaRPr lang="en-US" sz="1100"/>
            </a:p>
          </xdr:txBody>
        </xdr:sp>
      </mc:Choice>
      <mc:Fallback xmlns="">
        <xdr:sp macro="" textlink="">
          <xdr:nvSpPr>
            <xdr:cNvPr id="177" name="TextBox 176"/>
            <xdr:cNvSpPr txBox="1"/>
          </xdr:nvSpPr>
          <xdr:spPr>
            <a:xfrm>
              <a:off x="2124075" y="15928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𝓛_𝑝  =(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𝐴_𝑝𝐻)/𝐿_𝑝𝐻 </a:t>
              </a:r>
              <a:endParaRPr lang="en-US" sz="1100"/>
            </a:p>
          </xdr:txBody>
        </xdr:sp>
      </mc:Fallback>
    </mc:AlternateContent>
    <xdr:clientData/>
  </xdr:oneCellAnchor>
  <xdr:oneCellAnchor>
    <xdr:from>
      <xdr:col>1</xdr:col>
      <xdr:colOff>0</xdr:colOff>
      <xdr:row>374</xdr:row>
      <xdr:rowOff>0</xdr:rowOff>
    </xdr:from>
    <xdr:ext cx="2717800" cy="647700"/>
    <mc:AlternateContent xmlns:mc="http://schemas.openxmlformats.org/markup-compatibility/2006" xmlns:a14="http://schemas.microsoft.com/office/drawing/2010/main">
      <mc:Choice Requires="a14">
        <xdr:sp macro="" textlink="">
          <xdr:nvSpPr>
            <xdr:cNvPr id="178" name="TextBox 177"/>
            <xdr:cNvSpPr txBox="1"/>
          </xdr:nvSpPr>
          <xdr:spPr>
            <a:xfrm>
              <a:off x="2124075" y="1597914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den>
                        </m:f>
                      </m:e>
                    </m:rad>
                  </m:oMath>
                </m:oMathPara>
              </a14:m>
              <a:endParaRPr lang="en-US">
                <a:effectLst/>
              </a:endParaRPr>
            </a:p>
          </xdr:txBody>
        </xdr:sp>
      </mc:Choice>
      <mc:Fallback xmlns="">
        <xdr:sp macro="" textlink="">
          <xdr:nvSpPr>
            <xdr:cNvPr id="178" name="TextBox 177"/>
            <xdr:cNvSpPr txBox="1"/>
          </xdr:nvSpPr>
          <xdr:spPr>
            <a:xfrm>
              <a:off x="2124075" y="1597914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𝓛_𝑝)/</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endParaRPr lang="en-US">
                <a:effectLst/>
              </a:endParaRPr>
            </a:p>
          </xdr:txBody>
        </xdr:sp>
      </mc:Fallback>
    </mc:AlternateContent>
    <xdr:clientData/>
  </xdr:oneCellAnchor>
  <xdr:oneCellAnchor>
    <xdr:from>
      <xdr:col>1</xdr:col>
      <xdr:colOff>0</xdr:colOff>
      <xdr:row>378</xdr:row>
      <xdr:rowOff>0</xdr:rowOff>
    </xdr:from>
    <xdr:ext cx="2717800" cy="504825"/>
    <mc:AlternateContent xmlns:mc="http://schemas.openxmlformats.org/markup-compatibility/2006" xmlns:a14="http://schemas.microsoft.com/office/drawing/2010/main">
      <mc:Choice Requires="a14">
        <xdr:sp macro="" textlink="">
          <xdr:nvSpPr>
            <xdr:cNvPr id="179" name="TextBox 178"/>
            <xdr:cNvSpPr txBox="1"/>
          </xdr:nvSpPr>
          <xdr:spPr>
            <a:xfrm>
              <a:off x="2124075" y="1619821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b="0" i="1">
                        <a:solidFill>
                          <a:schemeClr val="tx1"/>
                        </a:solidFill>
                        <a:effectLst/>
                        <a:latin typeface="Cambria Math"/>
                        <a:ea typeface="+mn-ea"/>
                        <a:cs typeface="+mn-cs"/>
                      </a:rPr>
                      <m:t>𝜂</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𝑝</m:t>
                            </m:r>
                          </m:sub>
                        </m:sSub>
                      </m:den>
                    </m:f>
                  </m:oMath>
                </m:oMathPara>
              </a14:m>
              <a:endParaRPr lang="en-US" sz="1100"/>
            </a:p>
          </xdr:txBody>
        </xdr:sp>
      </mc:Choice>
      <mc:Fallback xmlns="">
        <xdr:sp macro="" textlink="">
          <xdr:nvSpPr>
            <xdr:cNvPr id="179" name="TextBox 178"/>
            <xdr:cNvSpPr txBox="1"/>
          </xdr:nvSpPr>
          <xdr:spPr>
            <a:xfrm>
              <a:off x="2124075" y="1619821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𝜂</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𝐸_𝑝/𝐻_𝑝 </a:t>
              </a:r>
              <a:endParaRPr lang="en-US" sz="1100"/>
            </a:p>
          </xdr:txBody>
        </xdr:sp>
      </mc:Fallback>
    </mc:AlternateContent>
    <xdr:clientData/>
  </xdr:oneCellAnchor>
  <xdr:oneCellAnchor>
    <xdr:from>
      <xdr:col>1</xdr:col>
      <xdr:colOff>0</xdr:colOff>
      <xdr:row>375</xdr:row>
      <xdr:rowOff>0</xdr:rowOff>
    </xdr:from>
    <xdr:ext cx="2717800" cy="533400"/>
    <mc:AlternateContent xmlns:mc="http://schemas.openxmlformats.org/markup-compatibility/2006" xmlns:a14="http://schemas.microsoft.com/office/drawing/2010/main">
      <mc:Choice Requires="a14">
        <xdr:sp macro="" textlink="">
          <xdr:nvSpPr>
            <xdr:cNvPr id="180" name="TextBox 179"/>
            <xdr:cNvSpPr txBox="1"/>
          </xdr:nvSpPr>
          <xdr:spPr>
            <a:xfrm>
              <a:off x="2124075" y="1604391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e>
                        </m:rad>
                      </m:den>
                    </m:f>
                  </m:oMath>
                </m:oMathPara>
              </a14:m>
              <a:endParaRPr lang="en-US">
                <a:effectLst/>
              </a:endParaRPr>
            </a:p>
          </xdr:txBody>
        </xdr:sp>
      </mc:Choice>
      <mc:Fallback xmlns="">
        <xdr:sp macro="" textlink="">
          <xdr:nvSpPr>
            <xdr:cNvPr id="180" name="TextBox 179"/>
            <xdr:cNvSpPr txBox="1"/>
          </xdr:nvSpPr>
          <xdr:spPr>
            <a:xfrm>
              <a:off x="2124075" y="1604391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1/√(𝓛_𝑝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endParaRPr lang="en-US">
                <a:effectLst/>
              </a:endParaRPr>
            </a:p>
          </xdr:txBody>
        </xdr:sp>
      </mc:Fallback>
    </mc:AlternateContent>
    <xdr:clientData/>
  </xdr:oneCellAnchor>
  <xdr:oneCellAnchor>
    <xdr:from>
      <xdr:col>1</xdr:col>
      <xdr:colOff>0</xdr:colOff>
      <xdr:row>416</xdr:row>
      <xdr:rowOff>0</xdr:rowOff>
    </xdr:from>
    <xdr:ext cx="2717800" cy="476250"/>
    <mc:AlternateContent xmlns:mc="http://schemas.openxmlformats.org/markup-compatibility/2006" xmlns:a14="http://schemas.microsoft.com/office/drawing/2010/main">
      <mc:Choice Requires="a14">
        <xdr:sp macro="" textlink="">
          <xdr:nvSpPr>
            <xdr:cNvPr id="181" name="TextBox 180"/>
            <xdr:cNvSpPr txBox="1"/>
          </xdr:nvSpPr>
          <xdr:spPr>
            <a:xfrm>
              <a:off x="2124075" y="1782603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𝑛𝐻</m:t>
                            </m:r>
                          </m:sub>
                        </m:sSub>
                      </m:den>
                    </m:f>
                  </m:oMath>
                </m:oMathPara>
              </a14:m>
              <a:endParaRPr lang="en-US" sz="1100"/>
            </a:p>
          </xdr:txBody>
        </xdr:sp>
      </mc:Choice>
      <mc:Fallback xmlns="">
        <xdr:sp macro="" textlink="">
          <xdr:nvSpPr>
            <xdr:cNvPr id="181" name="TextBox 180"/>
            <xdr:cNvSpPr txBox="1"/>
          </xdr:nvSpPr>
          <xdr:spPr>
            <a:xfrm>
              <a:off x="2124075" y="1782603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𝐻_𝑛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𝐼_𝑛/𝐿_𝑛𝐻 </a:t>
              </a:r>
              <a:endParaRPr lang="en-US" sz="1100"/>
            </a:p>
          </xdr:txBody>
        </xdr:sp>
      </mc:Fallback>
    </mc:AlternateContent>
    <xdr:clientData/>
  </xdr:oneCellAnchor>
  <xdr:oneCellAnchor>
    <xdr:from>
      <xdr:col>1</xdr:col>
      <xdr:colOff>0</xdr:colOff>
      <xdr:row>415</xdr:row>
      <xdr:rowOff>0</xdr:rowOff>
    </xdr:from>
    <xdr:ext cx="2717800" cy="476250"/>
    <mc:AlternateContent xmlns:mc="http://schemas.openxmlformats.org/markup-compatibility/2006" xmlns:a14="http://schemas.microsoft.com/office/drawing/2010/main">
      <mc:Choice Requires="a14">
        <xdr:sp macro="" textlink="">
          <xdr:nvSpPr>
            <xdr:cNvPr id="182" name="TextBox 181"/>
            <xdr:cNvSpPr txBox="1"/>
          </xdr:nvSpPr>
          <xdr:spPr>
            <a:xfrm>
              <a:off x="2124075" y="1777841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𝑛𝐸</m:t>
                            </m:r>
                          </m:sub>
                        </m:sSub>
                      </m:den>
                    </m:f>
                  </m:oMath>
                </m:oMathPara>
              </a14:m>
              <a:endParaRPr lang="en-US" sz="1100"/>
            </a:p>
          </xdr:txBody>
        </xdr:sp>
      </mc:Choice>
      <mc:Fallback xmlns="">
        <xdr:sp macro="" textlink="">
          <xdr:nvSpPr>
            <xdr:cNvPr id="182" name="TextBox 181"/>
            <xdr:cNvSpPr txBox="1"/>
          </xdr:nvSpPr>
          <xdr:spPr>
            <a:xfrm>
              <a:off x="2124075" y="1777841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𝐸_𝑛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𝑉_𝑛/𝐿_𝑛𝐸 </a:t>
              </a:r>
              <a:endParaRPr lang="en-US" sz="1100"/>
            </a:p>
          </xdr:txBody>
        </xdr:sp>
      </mc:Fallback>
    </mc:AlternateContent>
    <xdr:clientData/>
  </xdr:oneCellAnchor>
  <xdr:oneCellAnchor>
    <xdr:from>
      <xdr:col>1</xdr:col>
      <xdr:colOff>0</xdr:colOff>
      <xdr:row>419</xdr:row>
      <xdr:rowOff>0</xdr:rowOff>
    </xdr:from>
    <xdr:ext cx="2717800" cy="314325"/>
    <mc:AlternateContent xmlns:mc="http://schemas.openxmlformats.org/markup-compatibility/2006" xmlns:a14="http://schemas.microsoft.com/office/drawing/2010/main">
      <mc:Choice Requires="a14">
        <xdr:sp macro="" textlink="">
          <xdr:nvSpPr>
            <xdr:cNvPr id="183" name="TextBox 182"/>
            <xdr:cNvSpPr txBox="1"/>
          </xdr:nvSpPr>
          <xdr:spPr>
            <a:xfrm>
              <a:off x="2124075" y="1795367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𝑛</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183" name="TextBox 182"/>
            <xdr:cNvSpPr txBox="1"/>
          </xdr:nvSpPr>
          <xdr:spPr>
            <a:xfrm>
              <a:off x="2124075" y="1795367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𝐷_𝑛</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𝐸_𝑛</a:t>
              </a:r>
              <a:endParaRPr lang="en-US" sz="1100"/>
            </a:p>
          </xdr:txBody>
        </xdr:sp>
      </mc:Fallback>
    </mc:AlternateContent>
    <xdr:clientData/>
  </xdr:oneCellAnchor>
  <xdr:oneCellAnchor>
    <xdr:from>
      <xdr:col>1</xdr:col>
      <xdr:colOff>0</xdr:colOff>
      <xdr:row>420</xdr:row>
      <xdr:rowOff>0</xdr:rowOff>
    </xdr:from>
    <xdr:ext cx="2717800" cy="314325"/>
    <mc:AlternateContent xmlns:mc="http://schemas.openxmlformats.org/markup-compatibility/2006" xmlns:a14="http://schemas.microsoft.com/office/drawing/2010/main">
      <mc:Choice Requires="a14">
        <xdr:sp macro="" textlink="">
          <xdr:nvSpPr>
            <xdr:cNvPr id="184" name="TextBox 183"/>
            <xdr:cNvSpPr txBox="1"/>
          </xdr:nvSpPr>
          <xdr:spPr>
            <a:xfrm>
              <a:off x="2124075" y="179851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𝑛</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184" name="TextBox 183"/>
            <xdr:cNvSpPr txBox="1"/>
          </xdr:nvSpPr>
          <xdr:spPr>
            <a:xfrm>
              <a:off x="2124075" y="179851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𝐵_𝑛</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𝐻_𝑛</a:t>
              </a:r>
              <a:endParaRPr lang="en-US" sz="1100"/>
            </a:p>
          </xdr:txBody>
        </xdr:sp>
      </mc:Fallback>
    </mc:AlternateContent>
    <xdr:clientData/>
  </xdr:oneCellAnchor>
  <xdr:oneCellAnchor>
    <xdr:from>
      <xdr:col>1</xdr:col>
      <xdr:colOff>0</xdr:colOff>
      <xdr:row>405</xdr:row>
      <xdr:rowOff>0</xdr:rowOff>
    </xdr:from>
    <xdr:ext cx="2717800" cy="466725"/>
    <mc:AlternateContent xmlns:mc="http://schemas.openxmlformats.org/markup-compatibility/2006" xmlns:a14="http://schemas.microsoft.com/office/drawing/2010/main">
      <mc:Choice Requires="a14">
        <xdr:sp macro="" textlink="">
          <xdr:nvSpPr>
            <xdr:cNvPr id="185" name="TextBox 184"/>
            <xdr:cNvSpPr txBox="1"/>
          </xdr:nvSpPr>
          <xdr:spPr>
            <a:xfrm>
              <a:off x="2124075" y="1734216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185" name="TextBox 184"/>
            <xdr:cNvSpPr txBox="1"/>
          </xdr:nvSpPr>
          <xdr:spPr>
            <a:xfrm>
              <a:off x="2124075" y="1734216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 𝜆_𝑛)/(32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406</xdr:row>
      <xdr:rowOff>0</xdr:rowOff>
    </xdr:from>
    <xdr:ext cx="2717800" cy="466725"/>
    <mc:AlternateContent xmlns:mc="http://schemas.openxmlformats.org/markup-compatibility/2006" xmlns:a14="http://schemas.microsoft.com/office/drawing/2010/main">
      <mc:Choice Requires="a14">
        <xdr:sp macro="" textlink="">
          <xdr:nvSpPr>
            <xdr:cNvPr id="186" name="TextBox 185"/>
            <xdr:cNvSpPr txBox="1"/>
          </xdr:nvSpPr>
          <xdr:spPr>
            <a:xfrm>
              <a:off x="2124075" y="1738884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𝑛𝐻</m:t>
                        </m:r>
                      </m:sub>
                    </m:sSub>
                    <m:r>
                      <a:rPr lang="en-US" sz="1100" b="0" i="1">
                        <a:solidFill>
                          <a:schemeClr val="tx1"/>
                        </a:solidFill>
                        <a:effectLst/>
                        <a:latin typeface="Cambria Math"/>
                        <a:ea typeface="+mn-ea"/>
                        <a:cs typeface="+mn-cs"/>
                      </a:rPr>
                      <m:t>= 2 </m:t>
                    </m:r>
                    <m:r>
                      <a:rPr lang="el-GR" sz="1100" i="1">
                        <a:solidFill>
                          <a:schemeClr val="tx1"/>
                        </a:solidFill>
                        <a:effectLst/>
                        <a:latin typeface="Cambria Math"/>
                        <a:ea typeface="+mn-ea"/>
                        <a:cs typeface="+mn-cs"/>
                      </a:rPr>
                      <m:t>𝛼</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16</m:t>
                        </m:r>
                      </m:den>
                    </m:f>
                  </m:oMath>
                </m:oMathPara>
              </a14:m>
              <a:endParaRPr lang="en-US" sz="1100"/>
            </a:p>
          </xdr:txBody>
        </xdr:sp>
      </mc:Choice>
      <mc:Fallback xmlns="">
        <xdr:sp macro="" textlink="">
          <xdr:nvSpPr>
            <xdr:cNvPr id="186" name="TextBox 185"/>
            <xdr:cNvSpPr txBox="1"/>
          </xdr:nvSpPr>
          <xdr:spPr>
            <a:xfrm>
              <a:off x="2124075" y="1738884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𝑅_𝑛𝐻= 2 </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𝑅〗_𝑛𝐸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𝜆_𝑛)/16</a:t>
              </a:r>
              <a:endParaRPr lang="en-US" sz="1100"/>
            </a:p>
          </xdr:txBody>
        </xdr:sp>
      </mc:Fallback>
    </mc:AlternateContent>
    <xdr:clientData/>
  </xdr:oneCellAnchor>
  <xdr:oneCellAnchor>
    <xdr:from>
      <xdr:col>1</xdr:col>
      <xdr:colOff>0</xdr:colOff>
      <xdr:row>409</xdr:row>
      <xdr:rowOff>0</xdr:rowOff>
    </xdr:from>
    <xdr:ext cx="2717800" cy="314325"/>
    <mc:AlternateContent xmlns:mc="http://schemas.openxmlformats.org/markup-compatibility/2006" xmlns:a14="http://schemas.microsoft.com/office/drawing/2010/main">
      <mc:Choice Requires="a14">
        <xdr:sp macro="" textlink="">
          <xdr:nvSpPr>
            <xdr:cNvPr id="188" name="TextBox 187"/>
            <xdr:cNvSpPr txBox="1"/>
          </xdr:nvSpPr>
          <xdr:spPr>
            <a:xfrm>
              <a:off x="2124075" y="174983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𝑛𝐸</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88" name="TextBox 187"/>
            <xdr:cNvSpPr txBox="1"/>
          </xdr:nvSpPr>
          <xdr:spPr>
            <a:xfrm>
              <a:off x="2124075" y="174983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〖𝑟_𝑛𝐸〗^2</a:t>
              </a:r>
              <a:endParaRPr lang="en-US" sz="1100"/>
            </a:p>
          </xdr:txBody>
        </xdr:sp>
      </mc:Fallback>
    </mc:AlternateContent>
    <xdr:clientData/>
  </xdr:oneCellAnchor>
  <xdr:oneCellAnchor>
    <xdr:from>
      <xdr:col>1</xdr:col>
      <xdr:colOff>0</xdr:colOff>
      <xdr:row>410</xdr:row>
      <xdr:rowOff>0</xdr:rowOff>
    </xdr:from>
    <xdr:ext cx="2717800" cy="314325"/>
    <mc:AlternateContent xmlns:mc="http://schemas.openxmlformats.org/markup-compatibility/2006" xmlns:a14="http://schemas.microsoft.com/office/drawing/2010/main">
      <mc:Choice Requires="a14">
        <xdr:sp macro="" textlink="">
          <xdr:nvSpPr>
            <xdr:cNvPr id="189" name="TextBox 188"/>
            <xdr:cNvSpPr txBox="1"/>
          </xdr:nvSpPr>
          <xdr:spPr>
            <a:xfrm>
              <a:off x="2124075" y="175298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𝑛𝐻</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189" name="TextBox 188"/>
            <xdr:cNvSpPr txBox="1"/>
          </xdr:nvSpPr>
          <xdr:spPr>
            <a:xfrm>
              <a:off x="2124075" y="175298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𝐴_𝑛𝐻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〖𝑟_𝑛𝐻〗^2</a:t>
              </a:r>
              <a:endParaRPr lang="en-US" sz="1100"/>
            </a:p>
          </xdr:txBody>
        </xdr:sp>
      </mc:Fallback>
    </mc:AlternateContent>
    <xdr:clientData/>
  </xdr:oneCellAnchor>
  <xdr:oneCellAnchor>
    <xdr:from>
      <xdr:col>1</xdr:col>
      <xdr:colOff>0</xdr:colOff>
      <xdr:row>407</xdr:row>
      <xdr:rowOff>0</xdr:rowOff>
    </xdr:from>
    <xdr:ext cx="2717800" cy="314325"/>
    <mc:AlternateContent xmlns:mc="http://schemas.openxmlformats.org/markup-compatibility/2006" xmlns:a14="http://schemas.microsoft.com/office/drawing/2010/main">
      <mc:Choice Requires="a14">
        <xdr:sp macro="" textlink="">
          <xdr:nvSpPr>
            <xdr:cNvPr id="190" name="TextBox 189"/>
            <xdr:cNvSpPr txBox="1"/>
          </xdr:nvSpPr>
          <xdr:spPr>
            <a:xfrm>
              <a:off x="2124075" y="1743551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𝑛𝐸</m:t>
                        </m:r>
                      </m:sub>
                    </m:sSub>
                  </m:oMath>
                </m:oMathPara>
              </a14:m>
              <a:endParaRPr lang="en-US" sz="1100"/>
            </a:p>
          </xdr:txBody>
        </xdr:sp>
      </mc:Choice>
      <mc:Fallback xmlns="">
        <xdr:sp macro="" textlink="">
          <xdr:nvSpPr>
            <xdr:cNvPr id="190" name="TextBox 189"/>
            <xdr:cNvSpPr txBox="1"/>
          </xdr:nvSpPr>
          <xdr:spPr>
            <a:xfrm>
              <a:off x="2124075" y="1743551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𝐿_𝑛𝐸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𝑅_𝑛𝐸</a:t>
              </a:r>
              <a:endParaRPr lang="en-US" sz="1100"/>
            </a:p>
          </xdr:txBody>
        </xdr:sp>
      </mc:Fallback>
    </mc:AlternateContent>
    <xdr:clientData/>
  </xdr:oneCellAnchor>
  <xdr:oneCellAnchor>
    <xdr:from>
      <xdr:col>1</xdr:col>
      <xdr:colOff>0</xdr:colOff>
      <xdr:row>408</xdr:row>
      <xdr:rowOff>0</xdr:rowOff>
    </xdr:from>
    <xdr:ext cx="2717800" cy="314325"/>
    <mc:AlternateContent xmlns:mc="http://schemas.openxmlformats.org/markup-compatibility/2006" xmlns:a14="http://schemas.microsoft.com/office/drawing/2010/main">
      <mc:Choice Requires="a14">
        <xdr:sp macro="" textlink="">
          <xdr:nvSpPr>
            <xdr:cNvPr id="191" name="TextBox 190"/>
            <xdr:cNvSpPr txBox="1"/>
          </xdr:nvSpPr>
          <xdr:spPr>
            <a:xfrm>
              <a:off x="2124075" y="1746694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𝑛𝐻</m:t>
                        </m:r>
                      </m:sub>
                    </m:sSub>
                  </m:oMath>
                </m:oMathPara>
              </a14:m>
              <a:endParaRPr lang="en-US">
                <a:effectLst/>
              </a:endParaRPr>
            </a:p>
          </xdr:txBody>
        </xdr:sp>
      </mc:Choice>
      <mc:Fallback xmlns="">
        <xdr:sp macro="" textlink="">
          <xdr:nvSpPr>
            <xdr:cNvPr id="191" name="TextBox 190"/>
            <xdr:cNvSpPr txBox="1"/>
          </xdr:nvSpPr>
          <xdr:spPr>
            <a:xfrm>
              <a:off x="2124075" y="1746694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𝐿_𝑛𝐻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𝑅_𝑛𝐻</a:t>
              </a:r>
              <a:endParaRPr lang="en-US">
                <a:effectLst/>
              </a:endParaRPr>
            </a:p>
          </xdr:txBody>
        </xdr:sp>
      </mc:Fallback>
    </mc:AlternateContent>
    <xdr:clientData/>
  </xdr:oneCellAnchor>
  <xdr:oneCellAnchor>
    <xdr:from>
      <xdr:col>1</xdr:col>
      <xdr:colOff>0</xdr:colOff>
      <xdr:row>403</xdr:row>
      <xdr:rowOff>0</xdr:rowOff>
    </xdr:from>
    <xdr:ext cx="2717800" cy="495300"/>
    <mc:AlternateContent xmlns:mc="http://schemas.openxmlformats.org/markup-compatibility/2006" xmlns:a14="http://schemas.microsoft.com/office/drawing/2010/main">
      <mc:Choice Requires="a14">
        <xdr:sp macro="" textlink="">
          <xdr:nvSpPr>
            <xdr:cNvPr id="192" name="TextBox 191"/>
            <xdr:cNvSpPr txBox="1"/>
          </xdr:nvSpPr>
          <xdr:spPr>
            <a:xfrm>
              <a:off x="2124075" y="172431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e>
                        </m:rad>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192" name="TextBox 191"/>
            <xdr:cNvSpPr txBox="1"/>
          </xdr:nvSpPr>
          <xdr:spPr>
            <a:xfrm>
              <a:off x="2124075" y="1724310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𝑟_𝑛𝐸</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/(2√2)  𝜆_𝑛</a:t>
              </a:r>
              <a:endParaRPr lang="en-US" sz="1100"/>
            </a:p>
          </xdr:txBody>
        </xdr:sp>
      </mc:Fallback>
    </mc:AlternateContent>
    <xdr:clientData/>
  </xdr:oneCellAnchor>
  <xdr:oneCellAnchor>
    <xdr:from>
      <xdr:col>1</xdr:col>
      <xdr:colOff>0</xdr:colOff>
      <xdr:row>404</xdr:row>
      <xdr:rowOff>0</xdr:rowOff>
    </xdr:from>
    <xdr:ext cx="2717800" cy="495300"/>
    <mc:AlternateContent xmlns:mc="http://schemas.openxmlformats.org/markup-compatibility/2006" xmlns:a14="http://schemas.microsoft.com/office/drawing/2010/main">
      <mc:Choice Requires="a14">
        <xdr:sp macro="" textlink="">
          <xdr:nvSpPr>
            <xdr:cNvPr id="193" name="TextBox 192"/>
            <xdr:cNvSpPr txBox="1"/>
          </xdr:nvSpPr>
          <xdr:spPr>
            <a:xfrm>
              <a:off x="2124075" y="172926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den>
                    </m:f>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4</m:t>
                        </m:r>
                        <m:rad>
                          <m:radPr>
                            <m:degHide m:val="on"/>
                            <m:ctrlPr>
                              <a:rPr lang="en-US" sz="1100" i="1">
                                <a:solidFill>
                                  <a:schemeClr val="tx1"/>
                                </a:solidFill>
                                <a:effectLst/>
                                <a:latin typeface="Cambria Math"/>
                                <a:ea typeface="+mn-ea"/>
                                <a:cs typeface="+mn-cs"/>
                              </a:rPr>
                            </m:ctrlPr>
                          </m:radPr>
                          <m:deg/>
                          <m:e>
                            <m:r>
                              <a:rPr lang="el-GR" sz="1100" i="1">
                                <a:solidFill>
                                  <a:schemeClr val="tx1"/>
                                </a:solidFill>
                                <a:effectLst/>
                                <a:latin typeface="Cambria Math"/>
                                <a:ea typeface="+mn-ea"/>
                                <a:cs typeface="+mn-cs"/>
                              </a:rPr>
                              <m:t>𝛼</m:t>
                            </m:r>
                          </m:e>
                        </m:rad>
                      </m:den>
                    </m:f>
                  </m:oMath>
                </m:oMathPara>
              </a14:m>
              <a:endParaRPr lang="en-US" sz="1100"/>
            </a:p>
          </xdr:txBody>
        </xdr:sp>
      </mc:Choice>
      <mc:Fallback xmlns="">
        <xdr:sp macro="" textlink="">
          <xdr:nvSpPr>
            <xdr:cNvPr id="193" name="TextBox 192"/>
            <xdr:cNvSpPr txBox="1"/>
          </xdr:nvSpPr>
          <xdr:spPr>
            <a:xfrm>
              <a:off x="2124075" y="172926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𝑟_𝑛𝐻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𝑟_𝑛𝐸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 𝜆_𝑛)/(4√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411</xdr:row>
      <xdr:rowOff>0</xdr:rowOff>
    </xdr:from>
    <xdr:ext cx="2717800" cy="495300"/>
    <mc:AlternateContent xmlns:mc="http://schemas.openxmlformats.org/markup-compatibility/2006" xmlns:a14="http://schemas.microsoft.com/office/drawing/2010/main">
      <mc:Choice Requires="a14">
        <xdr:sp macro="" textlink="">
          <xdr:nvSpPr>
            <xdr:cNvPr id="194" name="TextBox 193"/>
            <xdr:cNvSpPr txBox="1"/>
          </xdr:nvSpPr>
          <xdr:spPr>
            <a:xfrm>
              <a:off x="2124075" y="1756124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𝑛𝐸</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𝑛𝐸</m:t>
                            </m:r>
                          </m:sub>
                        </m:sSub>
                      </m:den>
                    </m:f>
                  </m:oMath>
                </m:oMathPara>
              </a14:m>
              <a:endParaRPr lang="en-US" sz="1100"/>
            </a:p>
          </xdr:txBody>
        </xdr:sp>
      </mc:Choice>
      <mc:Fallback xmlns="">
        <xdr:sp macro="" textlink="">
          <xdr:nvSpPr>
            <xdr:cNvPr id="194" name="TextBox 193"/>
            <xdr:cNvSpPr txBox="1"/>
          </xdr:nvSpPr>
          <xdr:spPr>
            <a:xfrm>
              <a:off x="2124075" y="1756124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𝐴〗_𝑛𝐸/𝐿_𝑛𝐸 </a:t>
              </a:r>
              <a:endParaRPr lang="en-US" sz="1100"/>
            </a:p>
          </xdr:txBody>
        </xdr:sp>
      </mc:Fallback>
    </mc:AlternateContent>
    <xdr:clientData/>
  </xdr:oneCellAnchor>
  <xdr:oneCellAnchor>
    <xdr:from>
      <xdr:col>1</xdr:col>
      <xdr:colOff>0</xdr:colOff>
      <xdr:row>412</xdr:row>
      <xdr:rowOff>0</xdr:rowOff>
    </xdr:from>
    <xdr:ext cx="2717800" cy="495300"/>
    <mc:AlternateContent xmlns:mc="http://schemas.openxmlformats.org/markup-compatibility/2006" xmlns:a14="http://schemas.microsoft.com/office/drawing/2010/main">
      <mc:Choice Requires="a14">
        <xdr:sp macro="" textlink="">
          <xdr:nvSpPr>
            <xdr:cNvPr id="197" name="TextBox 196"/>
            <xdr:cNvSpPr txBox="1"/>
          </xdr:nvSpPr>
          <xdr:spPr>
            <a:xfrm>
              <a:off x="2124075" y="176107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𝑛𝐻</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𝑛𝐻</m:t>
                            </m:r>
                          </m:sub>
                        </m:sSub>
                      </m:den>
                    </m:f>
                  </m:oMath>
                </m:oMathPara>
              </a14:m>
              <a:endParaRPr lang="en-US" sz="1100"/>
            </a:p>
          </xdr:txBody>
        </xdr:sp>
      </mc:Choice>
      <mc:Fallback xmlns="">
        <xdr:sp macro="" textlink="">
          <xdr:nvSpPr>
            <xdr:cNvPr id="197" name="TextBox 196"/>
            <xdr:cNvSpPr txBox="1"/>
          </xdr:nvSpPr>
          <xdr:spPr>
            <a:xfrm>
              <a:off x="2124075" y="176107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𝓛_𝑛=(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𝐴_𝑛𝐻)/𝐿_𝑛𝐻 </a:t>
              </a:r>
              <a:endParaRPr lang="en-US" sz="1100"/>
            </a:p>
          </xdr:txBody>
        </xdr:sp>
      </mc:Fallback>
    </mc:AlternateContent>
    <xdr:clientData/>
  </xdr:oneCellAnchor>
  <xdr:oneCellAnchor>
    <xdr:from>
      <xdr:col>1</xdr:col>
      <xdr:colOff>0</xdr:colOff>
      <xdr:row>413</xdr:row>
      <xdr:rowOff>0</xdr:rowOff>
    </xdr:from>
    <xdr:ext cx="2717800" cy="647700"/>
    <mc:AlternateContent xmlns:mc="http://schemas.openxmlformats.org/markup-compatibility/2006" xmlns:a14="http://schemas.microsoft.com/office/drawing/2010/main">
      <mc:Choice Requires="a14">
        <xdr:sp macro="" textlink="">
          <xdr:nvSpPr>
            <xdr:cNvPr id="198" name="TextBox 197"/>
            <xdr:cNvSpPr txBox="1"/>
          </xdr:nvSpPr>
          <xdr:spPr>
            <a:xfrm>
              <a:off x="2124075" y="17660302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den>
                        </m:f>
                      </m:e>
                    </m:rad>
                  </m:oMath>
                </m:oMathPara>
              </a14:m>
              <a:endParaRPr lang="en-US">
                <a:effectLst/>
              </a:endParaRPr>
            </a:p>
          </xdr:txBody>
        </xdr:sp>
      </mc:Choice>
      <mc:Fallback xmlns="">
        <xdr:sp macro="" textlink="">
          <xdr:nvSpPr>
            <xdr:cNvPr id="198" name="TextBox 197"/>
            <xdr:cNvSpPr txBox="1"/>
          </xdr:nvSpPr>
          <xdr:spPr>
            <a:xfrm>
              <a:off x="2124075" y="17660302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𝓛_𝑛)/</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 )</a:t>
              </a:r>
              <a:endParaRPr lang="en-US">
                <a:effectLst/>
              </a:endParaRPr>
            </a:p>
          </xdr:txBody>
        </xdr:sp>
      </mc:Fallback>
    </mc:AlternateContent>
    <xdr:clientData/>
  </xdr:oneCellAnchor>
  <xdr:oneCellAnchor>
    <xdr:from>
      <xdr:col>1</xdr:col>
      <xdr:colOff>0</xdr:colOff>
      <xdr:row>417</xdr:row>
      <xdr:rowOff>0</xdr:rowOff>
    </xdr:from>
    <xdr:ext cx="2717800" cy="476250"/>
    <mc:AlternateContent xmlns:mc="http://schemas.openxmlformats.org/markup-compatibility/2006" xmlns:a14="http://schemas.microsoft.com/office/drawing/2010/main">
      <mc:Choice Requires="a14">
        <xdr:sp macro="" textlink="">
          <xdr:nvSpPr>
            <xdr:cNvPr id="199" name="TextBox 198"/>
            <xdr:cNvSpPr txBox="1"/>
          </xdr:nvSpPr>
          <xdr:spPr>
            <a:xfrm>
              <a:off x="2124075" y="178736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b="0" i="1">
                        <a:solidFill>
                          <a:schemeClr val="tx1"/>
                        </a:solidFill>
                        <a:effectLst/>
                        <a:latin typeface="Cambria Math"/>
                        <a:ea typeface="+mn-ea"/>
                        <a:cs typeface="+mn-cs"/>
                      </a:rPr>
                      <m:t>𝜂</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𝑛</m:t>
                            </m:r>
                          </m:sub>
                        </m:sSub>
                      </m:den>
                    </m:f>
                  </m:oMath>
                </m:oMathPara>
              </a14:m>
              <a:endParaRPr lang="en-US" sz="1100"/>
            </a:p>
          </xdr:txBody>
        </xdr:sp>
      </mc:Choice>
      <mc:Fallback xmlns="">
        <xdr:sp macro="" textlink="">
          <xdr:nvSpPr>
            <xdr:cNvPr id="199" name="TextBox 198"/>
            <xdr:cNvSpPr txBox="1"/>
          </xdr:nvSpPr>
          <xdr:spPr>
            <a:xfrm>
              <a:off x="2124075" y="178736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𝜂</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𝐸_𝑛/𝐻_𝑛 </a:t>
              </a:r>
              <a:endParaRPr lang="en-US" sz="1100"/>
            </a:p>
          </xdr:txBody>
        </xdr:sp>
      </mc:Fallback>
    </mc:AlternateContent>
    <xdr:clientData/>
  </xdr:oneCellAnchor>
  <xdr:oneCellAnchor>
    <xdr:from>
      <xdr:col>1</xdr:col>
      <xdr:colOff>0</xdr:colOff>
      <xdr:row>414</xdr:row>
      <xdr:rowOff>0</xdr:rowOff>
    </xdr:from>
    <xdr:ext cx="2717800" cy="533400"/>
    <mc:AlternateContent xmlns:mc="http://schemas.openxmlformats.org/markup-compatibility/2006" xmlns:a14="http://schemas.microsoft.com/office/drawing/2010/main">
      <mc:Choice Requires="a14">
        <xdr:sp macro="" textlink="">
          <xdr:nvSpPr>
            <xdr:cNvPr id="200" name="TextBox 199"/>
            <xdr:cNvSpPr txBox="1"/>
          </xdr:nvSpPr>
          <xdr:spPr>
            <a:xfrm>
              <a:off x="2124075" y="1772507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e>
                        </m:rad>
                      </m:den>
                    </m:f>
                  </m:oMath>
                </m:oMathPara>
              </a14:m>
              <a:endParaRPr lang="en-US">
                <a:effectLst/>
              </a:endParaRPr>
            </a:p>
          </xdr:txBody>
        </xdr:sp>
      </mc:Choice>
      <mc:Fallback xmlns="">
        <xdr:sp macro="" textlink="">
          <xdr:nvSpPr>
            <xdr:cNvPr id="200" name="TextBox 199"/>
            <xdr:cNvSpPr txBox="1"/>
          </xdr:nvSpPr>
          <xdr:spPr>
            <a:xfrm>
              <a:off x="2124075" y="1772507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1/√(𝓛_𝑛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 )</a:t>
              </a:r>
              <a:endParaRPr lang="en-US">
                <a:effectLst/>
              </a:endParaRPr>
            </a:p>
          </xdr:txBody>
        </xdr:sp>
      </mc:Fallback>
    </mc:AlternateContent>
    <xdr:clientData/>
  </xdr:oneCellAnchor>
  <xdr:oneCellAnchor>
    <xdr:from>
      <xdr:col>1</xdr:col>
      <xdr:colOff>0</xdr:colOff>
      <xdr:row>353</xdr:row>
      <xdr:rowOff>0</xdr:rowOff>
    </xdr:from>
    <xdr:ext cx="2717800" cy="466725"/>
    <mc:AlternateContent xmlns:mc="http://schemas.openxmlformats.org/markup-compatibility/2006" xmlns:a14="http://schemas.microsoft.com/office/drawing/2010/main">
      <mc:Choice Requires="a14">
        <xdr:sp macro="" textlink="">
          <xdr:nvSpPr>
            <xdr:cNvPr id="201" name="TextBox 200"/>
            <xdr:cNvSpPr txBox="1"/>
          </xdr:nvSpPr>
          <xdr:spPr>
            <a:xfrm>
              <a:off x="2124075" y="149913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𝜋</m:t>
                        </m:r>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oMath>
                </m:oMathPara>
              </a14:m>
              <a:endParaRPr lang="en-US">
                <a:effectLst/>
              </a:endParaRPr>
            </a:p>
          </xdr:txBody>
        </xdr:sp>
      </mc:Choice>
      <mc:Fallback xmlns="">
        <xdr:sp macro="" textlink="">
          <xdr:nvSpPr>
            <xdr:cNvPr id="201" name="TextBox 200"/>
            <xdr:cNvSpPr txBox="1"/>
          </xdr:nvSpPr>
          <xdr:spPr>
            <a:xfrm>
              <a:off x="2124075" y="149913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𝓛_𝑝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𝜆_𝑝)/(2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𝑟_𝑏𝑝</a:t>
              </a:r>
              <a:endParaRPr lang="en-US">
                <a:effectLst/>
              </a:endParaRPr>
            </a:p>
          </xdr:txBody>
        </xdr:sp>
      </mc:Fallback>
    </mc:AlternateContent>
    <xdr:clientData/>
  </xdr:oneCellAnchor>
  <xdr:oneCellAnchor>
    <xdr:from>
      <xdr:col>1</xdr:col>
      <xdr:colOff>0</xdr:colOff>
      <xdr:row>354</xdr:row>
      <xdr:rowOff>0</xdr:rowOff>
    </xdr:from>
    <xdr:ext cx="2717800" cy="323850"/>
    <mc:AlternateContent xmlns:mc="http://schemas.openxmlformats.org/markup-compatibility/2006" xmlns:a14="http://schemas.microsoft.com/office/drawing/2010/main">
      <mc:Choice Requires="a14">
        <xdr:sp macro="" textlink="">
          <xdr:nvSpPr>
            <xdr:cNvPr id="204" name="TextBox 203"/>
            <xdr:cNvSpPr txBox="1"/>
          </xdr:nvSpPr>
          <xdr:spPr>
            <a:xfrm>
              <a:off x="2124075" y="1503807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oMath>
                </m:oMathPara>
              </a14:m>
              <a:endParaRPr lang="en-US">
                <a:effectLst/>
              </a:endParaRPr>
            </a:p>
          </xdr:txBody>
        </xdr:sp>
      </mc:Choice>
      <mc:Fallback xmlns="">
        <xdr:sp macro="" textlink="">
          <xdr:nvSpPr>
            <xdr:cNvPr id="204" name="TextBox 203"/>
            <xdr:cNvSpPr txBox="1"/>
          </xdr:nvSpPr>
          <xdr:spPr>
            <a:xfrm>
              <a:off x="2124075" y="1503807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𝜆_𝑝=4𝜋</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𝑟_𝑝</a:t>
              </a:r>
              <a:endParaRPr lang="en-US">
                <a:effectLst/>
              </a:endParaRPr>
            </a:p>
          </xdr:txBody>
        </xdr:sp>
      </mc:Fallback>
    </mc:AlternateContent>
    <xdr:clientData/>
  </xdr:oneCellAnchor>
  <xdr:oneCellAnchor>
    <xdr:from>
      <xdr:col>1</xdr:col>
      <xdr:colOff>0</xdr:colOff>
      <xdr:row>356</xdr:row>
      <xdr:rowOff>0</xdr:rowOff>
    </xdr:from>
    <xdr:ext cx="2717800" cy="533400"/>
    <mc:AlternateContent xmlns:mc="http://schemas.openxmlformats.org/markup-compatibility/2006" xmlns:a14="http://schemas.microsoft.com/office/drawing/2010/main">
      <mc:Choice Requires="a14">
        <xdr:sp macro="" textlink="">
          <xdr:nvSpPr>
            <xdr:cNvPr id="206" name="TextBox 205"/>
            <xdr:cNvSpPr txBox="1"/>
          </xdr:nvSpPr>
          <xdr:spPr>
            <a:xfrm>
              <a:off x="2124075" y="1513522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l-GR" sz="1100" i="1">
                        <a:latin typeface="Cambria Math"/>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e>
                        </m:rad>
                      </m:den>
                    </m:f>
                  </m:oMath>
                </m:oMathPara>
              </a14:m>
              <a:endParaRPr lang="en-US" sz="1100"/>
            </a:p>
          </xdr:txBody>
        </xdr:sp>
      </mc:Choice>
      <mc:Fallback xmlns="">
        <xdr:sp macro="" textlink="">
          <xdr:nvSpPr>
            <xdr:cNvPr id="206" name="TextBox 205"/>
            <xdr:cNvSpPr txBox="1"/>
          </xdr:nvSpPr>
          <xdr:spPr>
            <a:xfrm>
              <a:off x="2124075" y="1513522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𝑓_𝑝</a:t>
              </a:r>
              <a:r>
                <a:rPr lang="el-GR" sz="1100" i="0">
                  <a:latin typeface="Cambria Math"/>
                </a:rPr>
                <a:t>=</a:t>
              </a:r>
              <a:r>
                <a:rPr lang="en-US" sz="1100" b="0" i="0">
                  <a:solidFill>
                    <a:schemeClr val="tx1"/>
                  </a:solidFill>
                  <a:effectLst/>
                  <a:latin typeface="Cambria Math"/>
                  <a:ea typeface="+mn-ea"/>
                  <a:cs typeface="+mn-cs"/>
                </a:rPr>
                <a:t>1/√(𝓛_𝑝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endParaRPr lang="en-US" sz="1100"/>
            </a:p>
          </xdr:txBody>
        </xdr:sp>
      </mc:Fallback>
    </mc:AlternateContent>
    <xdr:clientData/>
  </xdr:oneCellAnchor>
  <xdr:oneCellAnchor>
    <xdr:from>
      <xdr:col>1</xdr:col>
      <xdr:colOff>0</xdr:colOff>
      <xdr:row>357</xdr:row>
      <xdr:rowOff>0</xdr:rowOff>
    </xdr:from>
    <xdr:ext cx="2717800" cy="476250"/>
    <mc:AlternateContent xmlns:mc="http://schemas.openxmlformats.org/markup-compatibility/2006" xmlns:a14="http://schemas.microsoft.com/office/drawing/2010/main">
      <mc:Choice Requires="a14">
        <xdr:sp macro="" textlink="">
          <xdr:nvSpPr>
            <xdr:cNvPr id="207" name="TextBox 206"/>
            <xdr:cNvSpPr txBox="1"/>
          </xdr:nvSpPr>
          <xdr:spPr>
            <a:xfrm>
              <a:off x="2124075" y="1518856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den>
                    </m:f>
                    <m:r>
                      <a:rPr lang="en-US"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oMath>
                </m:oMathPara>
              </a14:m>
              <a:endParaRPr lang="en-US" sz="1100"/>
            </a:p>
          </xdr:txBody>
        </xdr:sp>
      </mc:Choice>
      <mc:Fallback xmlns="">
        <xdr:sp macro="" textlink="">
          <xdr:nvSpPr>
            <xdr:cNvPr id="207" name="TextBox 206"/>
            <xdr:cNvSpPr txBox="1"/>
          </xdr:nvSpPr>
          <xdr:spPr>
            <a:xfrm>
              <a:off x="2124075" y="1518856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𝑞)/</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𝑓_𝑝</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𝜙</a:t>
              </a:r>
              <a:r>
                <a:rPr lang="en-US" sz="1100" i="0">
                  <a:solidFill>
                    <a:schemeClr val="tx1"/>
                  </a:solidFill>
                  <a:effectLst/>
                  <a:latin typeface="+mn-lt"/>
                  <a:ea typeface="+mn-ea"/>
                  <a:cs typeface="+mn-cs"/>
                </a:rPr>
                <a:t>"</a:t>
              </a:r>
              <a:endParaRPr lang="en-US" sz="1100"/>
            </a:p>
          </xdr:txBody>
        </xdr:sp>
      </mc:Fallback>
    </mc:AlternateContent>
    <xdr:clientData/>
  </xdr:oneCellAnchor>
  <xdr:oneCellAnchor>
    <xdr:from>
      <xdr:col>1</xdr:col>
      <xdr:colOff>0</xdr:colOff>
      <xdr:row>358</xdr:row>
      <xdr:rowOff>0</xdr:rowOff>
    </xdr:from>
    <xdr:ext cx="2717800" cy="504825"/>
    <mc:AlternateContent xmlns:mc="http://schemas.openxmlformats.org/markup-compatibility/2006" xmlns:a14="http://schemas.microsoft.com/office/drawing/2010/main">
      <mc:Choice Requires="a14">
        <xdr:sp macro="" textlink="">
          <xdr:nvSpPr>
            <xdr:cNvPr id="208" name="TextBox 207"/>
            <xdr:cNvSpPr txBox="1"/>
          </xdr:nvSpPr>
          <xdr:spPr>
            <a:xfrm>
              <a:off x="2124075" y="1523619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𝑝</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oMath>
                </m:oMathPara>
              </a14:m>
              <a:endParaRPr lang="en-US" sz="1100"/>
            </a:p>
          </xdr:txBody>
        </xdr:sp>
      </mc:Choice>
      <mc:Fallback xmlns="">
        <xdr:sp macro="" textlink="">
          <xdr:nvSpPr>
            <xdr:cNvPr id="208" name="TextBox 207"/>
            <xdr:cNvSpPr txBox="1"/>
          </xdr:nvSpPr>
          <xdr:spPr>
            <a:xfrm>
              <a:off x="2124075" y="1523619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𝐼_𝑝</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)/𝓛_𝑝 = 𝑓_𝑝  𝑞</a:t>
              </a:r>
              <a:endParaRPr lang="en-US" sz="1100"/>
            </a:p>
          </xdr:txBody>
        </xdr:sp>
      </mc:Fallback>
    </mc:AlternateContent>
    <xdr:clientData/>
  </xdr:oneCellAnchor>
  <xdr:oneCellAnchor>
    <xdr:from>
      <xdr:col>1</xdr:col>
      <xdr:colOff>0</xdr:colOff>
      <xdr:row>355</xdr:row>
      <xdr:rowOff>0</xdr:rowOff>
    </xdr:from>
    <xdr:ext cx="2717800" cy="647700"/>
    <mc:AlternateContent xmlns:mc="http://schemas.openxmlformats.org/markup-compatibility/2006" xmlns:a14="http://schemas.microsoft.com/office/drawing/2010/main">
      <mc:Choice Requires="a14">
        <xdr:sp macro="" textlink="">
          <xdr:nvSpPr>
            <xdr:cNvPr id="209" name="TextBox 208"/>
            <xdr:cNvSpPr txBox="1"/>
          </xdr:nvSpPr>
          <xdr:spPr>
            <a:xfrm>
              <a:off x="2124075" y="15070455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𝑝</m:t>
                                </m:r>
                              </m:sub>
                            </m:sSub>
                          </m:den>
                        </m:f>
                      </m:e>
                    </m:rad>
                  </m:oMath>
                </m:oMathPara>
              </a14:m>
              <a:endParaRPr lang="en-US" sz="1100"/>
            </a:p>
          </xdr:txBody>
        </xdr:sp>
      </mc:Choice>
      <mc:Fallback xmlns="">
        <xdr:sp macro="" textlink="">
          <xdr:nvSpPr>
            <xdr:cNvPr id="209" name="TextBox 208"/>
            <xdr:cNvSpPr txBox="1"/>
          </xdr:nvSpPr>
          <xdr:spPr>
            <a:xfrm>
              <a:off x="2124075" y="15070455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𝓛_𝑝)/</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_𝑝 )</a:t>
              </a:r>
              <a:endParaRPr lang="en-US" sz="1100"/>
            </a:p>
          </xdr:txBody>
        </xdr:sp>
      </mc:Fallback>
    </mc:AlternateContent>
    <xdr:clientData/>
  </xdr:oneCellAnchor>
  <xdr:oneCellAnchor>
    <xdr:from>
      <xdr:col>1</xdr:col>
      <xdr:colOff>0</xdr:colOff>
      <xdr:row>392</xdr:row>
      <xdr:rowOff>0</xdr:rowOff>
    </xdr:from>
    <xdr:ext cx="2717800" cy="466725"/>
    <mc:AlternateContent xmlns:mc="http://schemas.openxmlformats.org/markup-compatibility/2006" xmlns:a14="http://schemas.microsoft.com/office/drawing/2010/main">
      <mc:Choice Requires="a14">
        <xdr:sp macro="" textlink="">
          <xdr:nvSpPr>
            <xdr:cNvPr id="212" name="TextBox 211"/>
            <xdr:cNvSpPr txBox="1"/>
          </xdr:nvSpPr>
          <xdr:spPr>
            <a:xfrm>
              <a:off x="2124075" y="167506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𝜋</m:t>
                        </m:r>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oMath>
                </m:oMathPara>
              </a14:m>
              <a:endParaRPr lang="en-US">
                <a:effectLst/>
              </a:endParaRPr>
            </a:p>
          </xdr:txBody>
        </xdr:sp>
      </mc:Choice>
      <mc:Fallback xmlns="">
        <xdr:sp macro="" textlink="">
          <xdr:nvSpPr>
            <xdr:cNvPr id="212" name="TextBox 211"/>
            <xdr:cNvSpPr txBox="1"/>
          </xdr:nvSpPr>
          <xdr:spPr>
            <a:xfrm>
              <a:off x="2124075" y="167506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𝓛_𝑛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𝜆_𝑛)/(2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𝑟_𝑏𝑛</a:t>
              </a:r>
              <a:endParaRPr lang="en-US">
                <a:effectLst/>
              </a:endParaRPr>
            </a:p>
          </xdr:txBody>
        </xdr:sp>
      </mc:Fallback>
    </mc:AlternateContent>
    <xdr:clientData/>
  </xdr:oneCellAnchor>
  <xdr:oneCellAnchor>
    <xdr:from>
      <xdr:col>1</xdr:col>
      <xdr:colOff>0</xdr:colOff>
      <xdr:row>393</xdr:row>
      <xdr:rowOff>0</xdr:rowOff>
    </xdr:from>
    <xdr:ext cx="2717800" cy="314325"/>
    <mc:AlternateContent xmlns:mc="http://schemas.openxmlformats.org/markup-compatibility/2006" xmlns:a14="http://schemas.microsoft.com/office/drawing/2010/main">
      <mc:Choice Requires="a14">
        <xdr:sp macro="" textlink="">
          <xdr:nvSpPr>
            <xdr:cNvPr id="213" name="TextBox 212"/>
            <xdr:cNvSpPr txBox="1"/>
          </xdr:nvSpPr>
          <xdr:spPr>
            <a:xfrm>
              <a:off x="2124075" y="167973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oMath>
                </m:oMathPara>
              </a14:m>
              <a:endParaRPr lang="en-US">
                <a:effectLst/>
              </a:endParaRPr>
            </a:p>
          </xdr:txBody>
        </xdr:sp>
      </mc:Choice>
      <mc:Fallback xmlns="">
        <xdr:sp macro="" textlink="">
          <xdr:nvSpPr>
            <xdr:cNvPr id="213" name="TextBox 212"/>
            <xdr:cNvSpPr txBox="1"/>
          </xdr:nvSpPr>
          <xdr:spPr>
            <a:xfrm>
              <a:off x="2124075" y="167973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𝜆_𝑛=4𝜋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𝑟_𝑛</a:t>
              </a:r>
              <a:endParaRPr lang="en-US">
                <a:effectLst/>
              </a:endParaRPr>
            </a:p>
          </xdr:txBody>
        </xdr:sp>
      </mc:Fallback>
    </mc:AlternateContent>
    <xdr:clientData/>
  </xdr:oneCellAnchor>
  <xdr:oneCellAnchor>
    <xdr:from>
      <xdr:col>1</xdr:col>
      <xdr:colOff>0</xdr:colOff>
      <xdr:row>395</xdr:row>
      <xdr:rowOff>0</xdr:rowOff>
    </xdr:from>
    <xdr:ext cx="2717800" cy="533400"/>
    <mc:AlternateContent xmlns:mc="http://schemas.openxmlformats.org/markup-compatibility/2006" xmlns:a14="http://schemas.microsoft.com/office/drawing/2010/main">
      <mc:Choice Requires="a14">
        <xdr:sp macro="" textlink="">
          <xdr:nvSpPr>
            <xdr:cNvPr id="214" name="TextBox 213"/>
            <xdr:cNvSpPr txBox="1"/>
          </xdr:nvSpPr>
          <xdr:spPr>
            <a:xfrm>
              <a:off x="2124075" y="1689354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l-GR" sz="1100" i="1">
                        <a:latin typeface="Cambria Math"/>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e>
                        </m:rad>
                      </m:den>
                    </m:f>
                  </m:oMath>
                </m:oMathPara>
              </a14:m>
              <a:endParaRPr lang="en-US" sz="1100"/>
            </a:p>
          </xdr:txBody>
        </xdr:sp>
      </mc:Choice>
      <mc:Fallback xmlns="">
        <xdr:sp macro="" textlink="">
          <xdr:nvSpPr>
            <xdr:cNvPr id="214" name="TextBox 213"/>
            <xdr:cNvSpPr txBox="1"/>
          </xdr:nvSpPr>
          <xdr:spPr>
            <a:xfrm>
              <a:off x="2124075" y="1689354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𝑓_𝑛</a:t>
              </a:r>
              <a:r>
                <a:rPr lang="el-GR" sz="1100" i="0">
                  <a:latin typeface="Cambria Math"/>
                </a:rPr>
                <a:t>=</a:t>
              </a:r>
              <a:r>
                <a:rPr lang="en-US" sz="1100" b="0" i="0">
                  <a:solidFill>
                    <a:schemeClr val="tx1"/>
                  </a:solidFill>
                  <a:effectLst/>
                  <a:latin typeface="Cambria Math"/>
                  <a:ea typeface="+mn-ea"/>
                  <a:cs typeface="+mn-cs"/>
                </a:rPr>
                <a:t>1/√(𝓛_𝑛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 )</a:t>
              </a:r>
              <a:endParaRPr lang="en-US" sz="1100"/>
            </a:p>
          </xdr:txBody>
        </xdr:sp>
      </mc:Fallback>
    </mc:AlternateContent>
    <xdr:clientData/>
  </xdr:oneCellAnchor>
  <xdr:oneCellAnchor>
    <xdr:from>
      <xdr:col>1</xdr:col>
      <xdr:colOff>0</xdr:colOff>
      <xdr:row>396</xdr:row>
      <xdr:rowOff>0</xdr:rowOff>
    </xdr:from>
    <xdr:ext cx="2717800" cy="457200"/>
    <mc:AlternateContent xmlns:mc="http://schemas.openxmlformats.org/markup-compatibility/2006" xmlns:a14="http://schemas.microsoft.com/office/drawing/2010/main">
      <mc:Choice Requires="a14">
        <xdr:sp macro="" textlink="">
          <xdr:nvSpPr>
            <xdr:cNvPr id="217" name="TextBox 216"/>
            <xdr:cNvSpPr txBox="1"/>
          </xdr:nvSpPr>
          <xdr:spPr>
            <a:xfrm>
              <a:off x="2124075" y="1694688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den>
                    </m:f>
                    <m:r>
                      <a:rPr lang="en-US"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oMath>
                </m:oMathPara>
              </a14:m>
              <a:endParaRPr lang="en-US" sz="1100"/>
            </a:p>
          </xdr:txBody>
        </xdr:sp>
      </mc:Choice>
      <mc:Fallback xmlns="">
        <xdr:sp macro="" textlink="">
          <xdr:nvSpPr>
            <xdr:cNvPr id="217" name="TextBox 216"/>
            <xdr:cNvSpPr txBox="1"/>
          </xdr:nvSpPr>
          <xdr:spPr>
            <a:xfrm>
              <a:off x="2124075" y="1694688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𝑞)/</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𝑓_𝑛</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𝜙</a:t>
              </a:r>
              <a:r>
                <a:rPr lang="en-US" sz="1100" i="0">
                  <a:solidFill>
                    <a:schemeClr val="tx1"/>
                  </a:solidFill>
                  <a:effectLst/>
                  <a:latin typeface="+mn-lt"/>
                  <a:ea typeface="+mn-ea"/>
                  <a:cs typeface="+mn-cs"/>
                </a:rPr>
                <a:t>"</a:t>
              </a:r>
              <a:endParaRPr lang="en-US" sz="1100"/>
            </a:p>
          </xdr:txBody>
        </xdr:sp>
      </mc:Fallback>
    </mc:AlternateContent>
    <xdr:clientData/>
  </xdr:oneCellAnchor>
  <xdr:oneCellAnchor>
    <xdr:from>
      <xdr:col>1</xdr:col>
      <xdr:colOff>0</xdr:colOff>
      <xdr:row>397</xdr:row>
      <xdr:rowOff>0</xdr:rowOff>
    </xdr:from>
    <xdr:ext cx="2717800" cy="495300"/>
    <mc:AlternateContent xmlns:mc="http://schemas.openxmlformats.org/markup-compatibility/2006" xmlns:a14="http://schemas.microsoft.com/office/drawing/2010/main">
      <mc:Choice Requires="a14">
        <xdr:sp macro="" textlink="">
          <xdr:nvSpPr>
            <xdr:cNvPr id="218" name="TextBox 217"/>
            <xdr:cNvSpPr txBox="1"/>
          </xdr:nvSpPr>
          <xdr:spPr>
            <a:xfrm>
              <a:off x="2124075" y="1699260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𝑛</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oMath>
                </m:oMathPara>
              </a14:m>
              <a:endParaRPr lang="en-US">
                <a:effectLst/>
              </a:endParaRPr>
            </a:p>
          </xdr:txBody>
        </xdr:sp>
      </mc:Choice>
      <mc:Fallback xmlns="">
        <xdr:sp macro="" textlink="">
          <xdr:nvSpPr>
            <xdr:cNvPr id="218" name="TextBox 217"/>
            <xdr:cNvSpPr txBox="1"/>
          </xdr:nvSpPr>
          <xdr:spPr>
            <a:xfrm>
              <a:off x="2124075" y="1699260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𝐼_𝑛</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)/𝓛_𝑛 = 𝑓_𝑛  𝑞</a:t>
              </a:r>
              <a:endParaRPr lang="en-US">
                <a:effectLst/>
              </a:endParaRPr>
            </a:p>
          </xdr:txBody>
        </xdr:sp>
      </mc:Fallback>
    </mc:AlternateContent>
    <xdr:clientData/>
  </xdr:oneCellAnchor>
  <xdr:oneCellAnchor>
    <xdr:from>
      <xdr:col>1</xdr:col>
      <xdr:colOff>0</xdr:colOff>
      <xdr:row>394</xdr:row>
      <xdr:rowOff>0</xdr:rowOff>
    </xdr:from>
    <xdr:ext cx="2717800" cy="647700"/>
    <mc:AlternateContent xmlns:mc="http://schemas.openxmlformats.org/markup-compatibility/2006" xmlns:a14="http://schemas.microsoft.com/office/drawing/2010/main">
      <mc:Choice Requires="a14">
        <xdr:sp macro="" textlink="">
          <xdr:nvSpPr>
            <xdr:cNvPr id="221" name="TextBox 220"/>
            <xdr:cNvSpPr txBox="1"/>
          </xdr:nvSpPr>
          <xdr:spPr>
            <a:xfrm>
              <a:off x="2124075" y="1682877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𝑛</m:t>
                                </m:r>
                              </m:sub>
                            </m:sSub>
                          </m:den>
                        </m:f>
                      </m:e>
                    </m:rad>
                  </m:oMath>
                </m:oMathPara>
              </a14:m>
              <a:endParaRPr lang="en-US" sz="1100"/>
            </a:p>
          </xdr:txBody>
        </xdr:sp>
      </mc:Choice>
      <mc:Fallback xmlns="">
        <xdr:sp macro="" textlink="">
          <xdr:nvSpPr>
            <xdr:cNvPr id="221" name="TextBox 220"/>
            <xdr:cNvSpPr txBox="1"/>
          </xdr:nvSpPr>
          <xdr:spPr>
            <a:xfrm>
              <a:off x="2124075" y="1682877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𝓛_𝑛)/</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_𝑛 )</a:t>
              </a:r>
              <a:endParaRPr lang="en-US" sz="1100"/>
            </a:p>
          </xdr:txBody>
        </xdr:sp>
      </mc:Fallback>
    </mc:AlternateContent>
    <xdr:clientData/>
  </xdr:oneCellAnchor>
  <xdr:oneCellAnchor>
    <xdr:from>
      <xdr:col>1</xdr:col>
      <xdr:colOff>0</xdr:colOff>
      <xdr:row>164</xdr:row>
      <xdr:rowOff>0</xdr:rowOff>
    </xdr:from>
    <xdr:ext cx="2717800" cy="495300"/>
    <mc:AlternateContent xmlns:mc="http://schemas.openxmlformats.org/markup-compatibility/2006" xmlns:a14="http://schemas.microsoft.com/office/drawing/2010/main">
      <mc:Choice Requires="a14">
        <xdr:sp macro="" textlink="">
          <xdr:nvSpPr>
            <xdr:cNvPr id="275" name="TextBox 274"/>
            <xdr:cNvSpPr txBox="1"/>
          </xdr:nvSpPr>
          <xdr:spPr>
            <a:xfrm>
              <a:off x="2124075" y="678846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den>
                    </m:f>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num>
                      <m:den>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75" name="TextBox 274"/>
            <xdr:cNvSpPr txBox="1"/>
          </xdr:nvSpPr>
          <xdr:spPr>
            <a:xfrm>
              <a:off x="2124075" y="678846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𝑟_𝑏𝑒/𝑟_𝑒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2𝜋/(</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 )</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165</xdr:row>
      <xdr:rowOff>0</xdr:rowOff>
    </xdr:from>
    <xdr:ext cx="2717800" cy="466725"/>
    <mc:AlternateContent xmlns:mc="http://schemas.openxmlformats.org/markup-compatibility/2006" xmlns:a14="http://schemas.microsoft.com/office/drawing/2010/main">
      <mc:Choice Requires="a14">
        <xdr:sp macro="" textlink="">
          <xdr:nvSpPr>
            <xdr:cNvPr id="276" name="TextBox 275"/>
            <xdr:cNvSpPr txBox="1"/>
          </xdr:nvSpPr>
          <xdr:spPr>
            <a:xfrm>
              <a:off x="2124075" y="68379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76" name="TextBox 275"/>
            <xdr:cNvSpPr txBox="1"/>
          </xdr:nvSpPr>
          <xdr:spPr>
            <a:xfrm>
              <a:off x="2124075" y="68379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𝜆_𝑝/(2𝜋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168</xdr:row>
      <xdr:rowOff>0</xdr:rowOff>
    </xdr:from>
    <xdr:ext cx="2717800" cy="466725"/>
    <mc:AlternateContent xmlns:mc="http://schemas.openxmlformats.org/markup-compatibility/2006" xmlns:a14="http://schemas.microsoft.com/office/drawing/2010/main">
      <mc:Choice Requires="a14">
        <xdr:sp macro="" textlink="">
          <xdr:nvSpPr>
            <xdr:cNvPr id="277" name="TextBox 276"/>
            <xdr:cNvSpPr txBox="1"/>
          </xdr:nvSpPr>
          <xdr:spPr>
            <a:xfrm>
              <a:off x="2124075" y="698277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77" name="TextBox 276"/>
            <xdr:cNvSpPr txBox="1"/>
          </xdr:nvSpPr>
          <xdr:spPr>
            <a:xfrm>
              <a:off x="2124075" y="698277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𝜆_𝑛/(2𝜋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167</xdr:row>
      <xdr:rowOff>0</xdr:rowOff>
    </xdr:from>
    <xdr:ext cx="2717800" cy="514350"/>
    <mc:AlternateContent xmlns:mc="http://schemas.openxmlformats.org/markup-compatibility/2006" xmlns:a14="http://schemas.microsoft.com/office/drawing/2010/main">
      <mc:Choice Requires="a14">
        <xdr:sp macro="" textlink="">
          <xdr:nvSpPr>
            <xdr:cNvPr id="222" name="TextBox 221"/>
            <xdr:cNvSpPr txBox="1"/>
          </xdr:nvSpPr>
          <xdr:spPr>
            <a:xfrm>
              <a:off x="2124075" y="693134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den>
                    </m:f>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num>
                      <m:den>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22" name="TextBox 221"/>
            <xdr:cNvSpPr txBox="1"/>
          </xdr:nvSpPr>
          <xdr:spPr>
            <a:xfrm>
              <a:off x="2124075" y="693134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𝑟_𝑏𝑝/𝑟_𝑝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𝜆_𝑝/(2𝜋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2𝜋/(</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 )</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166</xdr:row>
      <xdr:rowOff>0</xdr:rowOff>
    </xdr:from>
    <xdr:ext cx="2717800" cy="466725"/>
    <mc:AlternateContent xmlns:mc="http://schemas.openxmlformats.org/markup-compatibility/2006" xmlns:a14="http://schemas.microsoft.com/office/drawing/2010/main">
      <mc:Choice Requires="a14">
        <xdr:sp macro="" textlink="">
          <xdr:nvSpPr>
            <xdr:cNvPr id="225" name="TextBox 224"/>
            <xdr:cNvSpPr txBox="1"/>
          </xdr:nvSpPr>
          <xdr:spPr>
            <a:xfrm>
              <a:off x="2124075" y="688467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225" name="TextBox 224"/>
            <xdr:cNvSpPr txBox="1"/>
          </xdr:nvSpPr>
          <xdr:spPr>
            <a:xfrm>
              <a:off x="2124075" y="688467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𝜆〗_𝑝)/(2𝜋 )</a:t>
              </a:r>
              <a:endParaRPr lang="en-US" sz="1100"/>
            </a:p>
          </xdr:txBody>
        </xdr:sp>
      </mc:Fallback>
    </mc:AlternateContent>
    <xdr:clientData/>
  </xdr:oneCellAnchor>
  <xdr:oneCellAnchor>
    <xdr:from>
      <xdr:col>1</xdr:col>
      <xdr:colOff>0</xdr:colOff>
      <xdr:row>170</xdr:row>
      <xdr:rowOff>0</xdr:rowOff>
    </xdr:from>
    <xdr:ext cx="2717800" cy="495300"/>
    <mc:AlternateContent xmlns:mc="http://schemas.openxmlformats.org/markup-compatibility/2006" xmlns:a14="http://schemas.microsoft.com/office/drawing/2010/main">
      <mc:Choice Requires="a14">
        <xdr:sp macro="" textlink="">
          <xdr:nvSpPr>
            <xdr:cNvPr id="229" name="TextBox 228"/>
            <xdr:cNvSpPr txBox="1"/>
          </xdr:nvSpPr>
          <xdr:spPr>
            <a:xfrm>
              <a:off x="2124075" y="70761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den>
                    </m:f>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num>
                      <m:den>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29" name="TextBox 228"/>
            <xdr:cNvSpPr txBox="1"/>
          </xdr:nvSpPr>
          <xdr:spPr>
            <a:xfrm>
              <a:off x="2124075" y="70761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𝑟_𝑏𝑛/𝑟_𝑛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𝜆_𝑛/(2𝜋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2𝜋/(</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 )</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169</xdr:row>
      <xdr:rowOff>0</xdr:rowOff>
    </xdr:from>
    <xdr:ext cx="2717800" cy="466725"/>
    <mc:AlternateContent xmlns:mc="http://schemas.openxmlformats.org/markup-compatibility/2006" xmlns:a14="http://schemas.microsoft.com/office/drawing/2010/main">
      <mc:Choice Requires="a14">
        <xdr:sp macro="" textlink="">
          <xdr:nvSpPr>
            <xdr:cNvPr id="232" name="TextBox 231"/>
            <xdr:cNvSpPr txBox="1"/>
          </xdr:nvSpPr>
          <xdr:spPr>
            <a:xfrm>
              <a:off x="2124075" y="702945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232" name="TextBox 231"/>
            <xdr:cNvSpPr txBox="1"/>
          </xdr:nvSpPr>
          <xdr:spPr>
            <a:xfrm>
              <a:off x="2124075" y="702945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𝜆〗_𝑛)/(2𝜋 )</a:t>
              </a:r>
              <a:endParaRPr lang="en-US" sz="1100"/>
            </a:p>
          </xdr:txBody>
        </xdr:sp>
      </mc:Fallback>
    </mc:AlternateContent>
    <xdr:clientData/>
  </xdr:oneCellAnchor>
  <xdr:oneCellAnchor>
    <xdr:from>
      <xdr:col>1</xdr:col>
      <xdr:colOff>0</xdr:colOff>
      <xdr:row>433</xdr:row>
      <xdr:rowOff>0</xdr:rowOff>
    </xdr:from>
    <xdr:ext cx="2717800" cy="504825"/>
    <mc:AlternateContent xmlns:mc="http://schemas.openxmlformats.org/markup-compatibility/2006" xmlns:a14="http://schemas.microsoft.com/office/drawing/2010/main">
      <mc:Choice Requires="a14">
        <xdr:sp macro="" textlink="">
          <xdr:nvSpPr>
            <xdr:cNvPr id="234" name="TextBox 233"/>
            <xdr:cNvSpPr txBox="1"/>
          </xdr:nvSpPr>
          <xdr:spPr>
            <a:xfrm>
              <a:off x="2124075" y="185185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r>
                      <m:rPr>
                        <m:sty m:val="p"/>
                      </m:rPr>
                      <a:rPr lang="en-US" sz="1100" b="0" i="0">
                        <a:solidFill>
                          <a:schemeClr val="tx1"/>
                        </a:solidFill>
                        <a:effectLst/>
                        <a:latin typeface="Cambria Math"/>
                        <a:ea typeface="+mn-ea"/>
                        <a:cs typeface="+mn-cs"/>
                      </a:rPr>
                      <m:t>Ry</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4</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h</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34" name="TextBox 233"/>
            <xdr:cNvSpPr txBox="1"/>
          </xdr:nvSpPr>
          <xdr:spPr>
            <a:xfrm>
              <a:off x="2124075" y="185185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Ry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ℎ𝑐 𝑅_∞=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𝑒^4)/(8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ℎ^2 )</a:t>
              </a:r>
              <a:endParaRPr lang="en-US" sz="1100"/>
            </a:p>
          </xdr:txBody>
        </xdr:sp>
      </mc:Fallback>
    </mc:AlternateContent>
    <xdr:clientData/>
  </xdr:oneCellAnchor>
  <xdr:oneCellAnchor>
    <xdr:from>
      <xdr:col>1</xdr:col>
      <xdr:colOff>0</xdr:colOff>
      <xdr:row>435</xdr:row>
      <xdr:rowOff>0</xdr:rowOff>
    </xdr:from>
    <xdr:ext cx="2717800" cy="314325"/>
    <mc:AlternateContent xmlns:mc="http://schemas.openxmlformats.org/markup-compatibility/2006" xmlns:a14="http://schemas.microsoft.com/office/drawing/2010/main">
      <mc:Choice Requires="a14">
        <xdr:sp macro="" textlink="">
          <xdr:nvSpPr>
            <xdr:cNvPr id="240" name="TextBox 239"/>
            <xdr:cNvSpPr txBox="1"/>
          </xdr:nvSpPr>
          <xdr:spPr>
            <a:xfrm>
              <a:off x="2124075" y="1861947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oMath>
                </m:oMathPara>
              </a14:m>
              <a:endParaRPr lang="en-US" sz="1100"/>
            </a:p>
          </xdr:txBody>
        </xdr:sp>
      </mc:Choice>
      <mc:Fallback xmlns="">
        <xdr:sp macro="" textlink="">
          <xdr:nvSpPr>
            <xdr:cNvPr id="240" name="TextBox 239"/>
            <xdr:cNvSpPr txBox="1"/>
          </xdr:nvSpPr>
          <xdr:spPr>
            <a:xfrm>
              <a:off x="2124075" y="1861947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𝑐 𝑅_∞</a:t>
              </a:r>
              <a:endParaRPr lang="en-US" sz="1100"/>
            </a:p>
          </xdr:txBody>
        </xdr:sp>
      </mc:Fallback>
    </mc:AlternateContent>
    <xdr:clientData/>
  </xdr:oneCellAnchor>
  <xdr:oneCellAnchor>
    <xdr:from>
      <xdr:col>1</xdr:col>
      <xdr:colOff>0</xdr:colOff>
      <xdr:row>437</xdr:row>
      <xdr:rowOff>0</xdr:rowOff>
    </xdr:from>
    <xdr:ext cx="2717800" cy="476250"/>
    <mc:AlternateContent xmlns:mc="http://schemas.openxmlformats.org/markup-compatibility/2006" xmlns:a14="http://schemas.microsoft.com/office/drawing/2010/main">
      <mc:Choice Requires="a14">
        <xdr:sp macro="" textlink="">
          <xdr:nvSpPr>
            <xdr:cNvPr id="241" name="TextBox 240"/>
            <xdr:cNvSpPr txBox="1"/>
          </xdr:nvSpPr>
          <xdr:spPr>
            <a:xfrm>
              <a:off x="2124075" y="1869852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den>
                    </m:f>
                  </m:oMath>
                </m:oMathPara>
              </a14:m>
              <a:endParaRPr lang="en-US">
                <a:effectLst/>
              </a:endParaRPr>
            </a:p>
          </xdr:txBody>
        </xdr:sp>
      </mc:Choice>
      <mc:Fallback xmlns="">
        <xdr:sp macro="" textlink="">
          <xdr:nvSpPr>
            <xdr:cNvPr id="241" name="TextBox 240"/>
            <xdr:cNvSpPr txBox="1"/>
          </xdr:nvSpPr>
          <xdr:spPr>
            <a:xfrm>
              <a:off x="2124075" y="1869852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1/(2𝜋 𝑅_∞ )</a:t>
              </a:r>
              <a:endParaRPr lang="en-US">
                <a:effectLst/>
              </a:endParaRPr>
            </a:p>
          </xdr:txBody>
        </xdr:sp>
      </mc:Fallback>
    </mc:AlternateContent>
    <xdr:clientData/>
  </xdr:oneCellAnchor>
  <xdr:oneCellAnchor>
    <xdr:from>
      <xdr:col>1</xdr:col>
      <xdr:colOff>0</xdr:colOff>
      <xdr:row>436</xdr:row>
      <xdr:rowOff>0</xdr:rowOff>
    </xdr:from>
    <xdr:ext cx="2717800" cy="476250"/>
    <mc:AlternateContent xmlns:mc="http://schemas.openxmlformats.org/markup-compatibility/2006" xmlns:a14="http://schemas.microsoft.com/office/drawing/2010/main">
      <mc:Choice Requires="a14">
        <xdr:sp macro="" textlink="">
          <xdr:nvSpPr>
            <xdr:cNvPr id="242" name="TextBox 241"/>
            <xdr:cNvSpPr txBox="1"/>
          </xdr:nvSpPr>
          <xdr:spPr>
            <a:xfrm>
              <a:off x="2124075" y="1865090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den>
                    </m:f>
                  </m:oMath>
                </m:oMathPara>
              </a14:m>
              <a:endParaRPr lang="en-US">
                <a:effectLst/>
              </a:endParaRPr>
            </a:p>
          </xdr:txBody>
        </xdr:sp>
      </mc:Choice>
      <mc:Fallback xmlns="">
        <xdr:sp macro="" textlink="">
          <xdr:nvSpPr>
            <xdr:cNvPr id="242" name="TextBox 241"/>
            <xdr:cNvSpPr txBox="1"/>
          </xdr:nvSpPr>
          <xdr:spPr>
            <a:xfrm>
              <a:off x="2124075" y="1865090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1/𝑅_∞ </a:t>
              </a:r>
              <a:endParaRPr lang="en-US">
                <a:effectLst/>
              </a:endParaRPr>
            </a:p>
          </xdr:txBody>
        </xdr:sp>
      </mc:Fallback>
    </mc:AlternateContent>
    <xdr:clientData/>
  </xdr:oneCellAnchor>
  <xdr:oneCellAnchor>
    <xdr:from>
      <xdr:col>1</xdr:col>
      <xdr:colOff>0</xdr:colOff>
      <xdr:row>431</xdr:row>
      <xdr:rowOff>0</xdr:rowOff>
    </xdr:from>
    <xdr:ext cx="2717800" cy="504825"/>
    <mc:AlternateContent xmlns:mc="http://schemas.openxmlformats.org/markup-compatibility/2006" xmlns:a14="http://schemas.microsoft.com/office/drawing/2010/main">
      <mc:Choice Requires="a14">
        <xdr:sp macro="" textlink="">
          <xdr:nvSpPr>
            <xdr:cNvPr id="244" name="TextBox 243"/>
            <xdr:cNvSpPr txBox="1"/>
          </xdr:nvSpPr>
          <xdr:spPr>
            <a:xfrm>
              <a:off x="2124075" y="1841754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4</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h</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244" name="TextBox 243"/>
            <xdr:cNvSpPr txBox="1"/>
          </xdr:nvSpPr>
          <xdr:spPr>
            <a:xfrm>
              <a:off x="2124075" y="1841754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𝑅_∞=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𝑒^4)/(8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ℎ^3  𝑐)=(𝑚_𝑒  𝑐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^2)/(2 ℎ)</a:t>
              </a:r>
              <a:endParaRPr lang="en-US">
                <a:effectLst/>
              </a:endParaRPr>
            </a:p>
          </xdr:txBody>
        </xdr:sp>
      </mc:Fallback>
    </mc:AlternateContent>
    <xdr:clientData/>
  </xdr:oneCellAnchor>
  <xdr:oneCellAnchor>
    <xdr:from>
      <xdr:col>1</xdr:col>
      <xdr:colOff>0</xdr:colOff>
      <xdr:row>432</xdr:row>
      <xdr:rowOff>0</xdr:rowOff>
    </xdr:from>
    <xdr:ext cx="2717800" cy="504825"/>
    <mc:AlternateContent xmlns:mc="http://schemas.openxmlformats.org/markup-compatibility/2006" xmlns:a14="http://schemas.microsoft.com/office/drawing/2010/main">
      <mc:Choice Requires="a14">
        <xdr:sp macro="" textlink="">
          <xdr:nvSpPr>
            <xdr:cNvPr id="259" name="TextBox 258"/>
            <xdr:cNvSpPr txBox="1"/>
          </xdr:nvSpPr>
          <xdr:spPr>
            <a:xfrm>
              <a:off x="2124075" y="1846802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ℏ</m:t>
                        </m:r>
                      </m:den>
                    </m:f>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num>
                      <m:den>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e>
                          <m:sub>
                            <m:r>
                              <a:rPr lang="en-US" sz="1100" i="1">
                                <a:solidFill>
                                  <a:schemeClr val="tx1"/>
                                </a:solidFill>
                                <a:effectLst/>
                                <a:latin typeface="Cambria Math"/>
                                <a:ea typeface="+mn-ea"/>
                                <a:cs typeface="+mn-cs"/>
                              </a:rPr>
                              <m:t>0</m:t>
                            </m:r>
                          </m:sub>
                        </m:sSub>
                      </m:den>
                    </m:f>
                  </m:oMath>
                </m:oMathPara>
              </a14:m>
              <a:endParaRPr lang="en-US">
                <a:effectLst/>
              </a:endParaRPr>
            </a:p>
          </xdr:txBody>
        </xdr:sp>
      </mc:Choice>
      <mc:Fallback xmlns="">
        <xdr:sp macro="" textlink="">
          <xdr:nvSpPr>
            <xdr:cNvPr id="259" name="TextBox 258"/>
            <xdr:cNvSpPr txBox="1"/>
          </xdr:nvSpPr>
          <xdr:spPr>
            <a:xfrm>
              <a:off x="2124075" y="1846802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𝑅_∞=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𝑐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^2)/(4𝜋 ℏ)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^2/(2𝜆_𝑒 )= </a:t>
              </a:r>
              <a:r>
                <a:rPr lang="el-GR" sz="1100" i="0">
                  <a:solidFill>
                    <a:schemeClr val="tx1"/>
                  </a:solidFill>
                  <a:effectLst/>
                  <a:latin typeface="Cambria Math"/>
                  <a:ea typeface="+mn-ea"/>
                  <a:cs typeface="+mn-cs"/>
                </a:rPr>
                <a:t> 𝛼</a:t>
              </a:r>
              <a:r>
                <a:rPr lang="en-US" sz="1100" b="0" i="0">
                  <a:solidFill>
                    <a:schemeClr val="tx1"/>
                  </a:solidFill>
                  <a:effectLst/>
                  <a:latin typeface="Cambria Math"/>
                  <a:ea typeface="+mn-ea"/>
                  <a:cs typeface="+mn-cs"/>
                </a:rPr>
                <a:t>/(4𝜋〖 𝑎〗_</a:t>
              </a:r>
              <a:r>
                <a:rPr lang="en-US" sz="1100" i="0">
                  <a:solidFill>
                    <a:schemeClr val="tx1"/>
                  </a:solidFill>
                  <a:effectLst/>
                  <a:latin typeface="Cambria Math"/>
                  <a:ea typeface="+mn-ea"/>
                  <a:cs typeface="+mn-cs"/>
                </a:rPr>
                <a:t>0 </a:t>
              </a:r>
              <a:r>
                <a:rPr lang="en-US" sz="1100" b="0" i="0">
                  <a:solidFill>
                    <a:schemeClr val="tx1"/>
                  </a:solidFill>
                  <a:effectLst/>
                  <a:latin typeface="Cambria Math"/>
                  <a:ea typeface="+mn-ea"/>
                  <a:cs typeface="+mn-cs"/>
                </a:rPr>
                <a:t>)</a:t>
              </a:r>
              <a:endParaRPr lang="en-US">
                <a:effectLst/>
              </a:endParaRPr>
            </a:p>
          </xdr:txBody>
        </xdr:sp>
      </mc:Fallback>
    </mc:AlternateContent>
    <xdr:clientData/>
  </xdr:oneCellAnchor>
  <xdr:oneCellAnchor>
    <xdr:from>
      <xdr:col>1</xdr:col>
      <xdr:colOff>0</xdr:colOff>
      <xdr:row>442</xdr:row>
      <xdr:rowOff>0</xdr:rowOff>
    </xdr:from>
    <xdr:ext cx="2717800" cy="466725"/>
    <mc:AlternateContent xmlns:mc="http://schemas.openxmlformats.org/markup-compatibility/2006" xmlns:a14="http://schemas.microsoft.com/office/drawing/2010/main">
      <mc:Choice Requires="a14">
        <xdr:sp macro="" textlink="">
          <xdr:nvSpPr>
            <xdr:cNvPr id="258" name="TextBox 257"/>
            <xdr:cNvSpPr txBox="1"/>
          </xdr:nvSpPr>
          <xdr:spPr>
            <a:xfrm>
              <a:off x="2124075" y="189223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𝜒</m:t>
                        </m:r>
                      </m:num>
                      <m:den>
                        <m:r>
                          <m:rPr>
                            <m:sty m:val="p"/>
                          </m:rPr>
                          <a:rPr lang="el-GR" sz="1100" i="1">
                            <a:solidFill>
                              <a:schemeClr val="tx1"/>
                            </a:solidFill>
                            <a:effectLst/>
                            <a:latin typeface="Cambria Math"/>
                            <a:ea typeface="+mn-ea"/>
                            <a:cs typeface="+mn-cs"/>
                          </a:rPr>
                          <m:t>ψ</m:t>
                        </m:r>
                      </m:den>
                    </m:f>
                  </m:oMath>
                </m:oMathPara>
              </a14:m>
              <a:endParaRPr lang="en-US">
                <a:effectLst/>
              </a:endParaRPr>
            </a:p>
          </xdr:txBody>
        </xdr:sp>
      </mc:Choice>
      <mc:Fallback xmlns="">
        <xdr:sp macro="" textlink="">
          <xdr:nvSpPr>
            <xdr:cNvPr id="258" name="TextBox 257"/>
            <xdr:cNvSpPr txBox="1"/>
          </xdr:nvSpPr>
          <xdr:spPr>
            <a:xfrm>
              <a:off x="2124075" y="1892236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𝑚_𝑝/( 𝑚_𝑒 )=  𝜒/</a:t>
              </a:r>
              <a:r>
                <a:rPr lang="el-GR" sz="1100" i="0">
                  <a:solidFill>
                    <a:schemeClr val="tx1"/>
                  </a:solidFill>
                  <a:effectLst/>
                  <a:latin typeface="Cambria Math"/>
                  <a:ea typeface="+mn-ea"/>
                  <a:cs typeface="+mn-cs"/>
                </a:rPr>
                <a:t>ψ</a:t>
              </a:r>
              <a:endParaRPr lang="en-US">
                <a:effectLst/>
              </a:endParaRPr>
            </a:p>
          </xdr:txBody>
        </xdr:sp>
      </mc:Fallback>
    </mc:AlternateContent>
    <xdr:clientData/>
  </xdr:oneCellAnchor>
  <xdr:oneCellAnchor>
    <xdr:from>
      <xdr:col>1</xdr:col>
      <xdr:colOff>0</xdr:colOff>
      <xdr:row>434</xdr:row>
      <xdr:rowOff>0</xdr:rowOff>
    </xdr:from>
    <xdr:ext cx="2717800" cy="504825"/>
    <mc:AlternateContent xmlns:mc="http://schemas.openxmlformats.org/markup-compatibility/2006" xmlns:a14="http://schemas.microsoft.com/office/drawing/2010/main">
      <mc:Choice Requires="a14">
        <xdr:sp macro="" textlink="">
          <xdr:nvSpPr>
            <xdr:cNvPr id="268" name="TextBox 267"/>
            <xdr:cNvSpPr txBox="1"/>
          </xdr:nvSpPr>
          <xdr:spPr>
            <a:xfrm>
              <a:off x="2124075" y="185689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r>
                      <m:rPr>
                        <m:sty m:val="p"/>
                      </m:rPr>
                      <a:rPr lang="en-US" sz="1100" b="0" i="0">
                        <a:solidFill>
                          <a:schemeClr val="tx1"/>
                        </a:solidFill>
                        <a:effectLst/>
                        <a:latin typeface="Cambria Math"/>
                        <a:ea typeface="+mn-ea"/>
                        <a:cs typeface="+mn-cs"/>
                      </a:rPr>
                      <m:t>Ry</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h𝑐</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h</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68" name="TextBox 267"/>
            <xdr:cNvSpPr txBox="1"/>
          </xdr:nvSpPr>
          <xdr:spPr>
            <a:xfrm>
              <a:off x="2124075" y="185689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Ry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ℎ𝑐 𝑅_∞=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𝑒^3)/(8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ℎ^2 )</a:t>
              </a:r>
              <a:endParaRPr lang="en-US" sz="1100"/>
            </a:p>
          </xdr:txBody>
        </xdr:sp>
      </mc:Fallback>
    </mc:AlternateContent>
    <xdr:clientData/>
  </xdr:oneCellAnchor>
  <xdr:oneCellAnchor>
    <xdr:from>
      <xdr:col>1</xdr:col>
      <xdr:colOff>0</xdr:colOff>
      <xdr:row>286</xdr:row>
      <xdr:rowOff>0</xdr:rowOff>
    </xdr:from>
    <xdr:ext cx="2717800" cy="476250"/>
    <mc:AlternateContent xmlns:mc="http://schemas.openxmlformats.org/markup-compatibility/2006" xmlns:a14="http://schemas.microsoft.com/office/drawing/2010/main">
      <mc:Choice Requires="a14">
        <xdr:sp macro="" textlink="">
          <xdr:nvSpPr>
            <xdr:cNvPr id="280" name="TextBox 279"/>
            <xdr:cNvSpPr txBox="1"/>
          </xdr:nvSpPr>
          <xdr:spPr>
            <a:xfrm>
              <a:off x="2124075" y="121900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n-US" sz="1100" i="1">
                        <a:solidFill>
                          <a:schemeClr val="tx1"/>
                        </a:solidFill>
                        <a:effectLst/>
                        <a:latin typeface="Cambria Math"/>
                        <a:ea typeface="+mn-ea"/>
                        <a:cs typeface="+mn-cs"/>
                      </a:rPr>
                      <m:t>𝑤</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80" name="TextBox 279"/>
            <xdr:cNvSpPr txBox="1"/>
          </xdr:nvSpPr>
          <xdr:spPr>
            <a:xfrm>
              <a:off x="2124075" y="121900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𝑤</a:t>
              </a:r>
              <a:r>
                <a:rPr lang="en-US" sz="1100" b="0" i="0">
                  <a:solidFill>
                    <a:schemeClr val="tx1"/>
                  </a:solidFill>
                  <a:effectLst/>
                  <a:latin typeface="Cambria Math"/>
                  <a:ea typeface="+mn-ea"/>
                  <a:cs typeface="+mn-cs"/>
                </a:rPr>
                <a:t>=𝜋^2/(128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385</xdr:row>
      <xdr:rowOff>0</xdr:rowOff>
    </xdr:from>
    <xdr:ext cx="2717800" cy="504825"/>
    <mc:AlternateContent xmlns:mc="http://schemas.openxmlformats.org/markup-compatibility/2006" xmlns:a14="http://schemas.microsoft.com/office/drawing/2010/main">
      <mc:Choice Requires="a14">
        <xdr:sp macro="" textlink="">
          <xdr:nvSpPr>
            <xdr:cNvPr id="283" name="TextBox 282"/>
            <xdr:cNvSpPr txBox="1"/>
          </xdr:nvSpPr>
          <xdr:spPr>
            <a:xfrm>
              <a:off x="2124075" y="164353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𝑝𝐸</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𝑝𝐸</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𝑝𝐸</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83" name="TextBox 282"/>
            <xdr:cNvSpPr txBox="1"/>
          </xdr:nvSpPr>
          <xdr:spPr>
            <a:xfrm>
              <a:off x="2124075" y="164353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𝐿_𝑝𝐸  𝐴_𝑝𝐸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2𝜋^2  〖𝑟_𝑝𝐸〗^2  𝑅_𝑝𝐸=(𝜋^2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388</xdr:row>
      <xdr:rowOff>0</xdr:rowOff>
    </xdr:from>
    <xdr:ext cx="2717800" cy="514350"/>
    <mc:AlternateContent xmlns:mc="http://schemas.openxmlformats.org/markup-compatibility/2006" xmlns:a14="http://schemas.microsoft.com/office/drawing/2010/main">
      <mc:Choice Requires="a14">
        <xdr:sp macro="" textlink="">
          <xdr:nvSpPr>
            <xdr:cNvPr id="285" name="TextBox 284"/>
            <xdr:cNvSpPr txBox="1"/>
          </xdr:nvSpPr>
          <xdr:spPr>
            <a:xfrm>
              <a:off x="2124075" y="16586835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𝑝𝐸</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𝑝𝐻</m:t>
                            </m:r>
                          </m:sub>
                        </m:sSub>
                      </m:den>
                    </m:f>
                  </m:oMath>
                </m:oMathPara>
              </a14:m>
              <a:endParaRPr lang="en-US" sz="1100"/>
            </a:p>
          </xdr:txBody>
        </xdr:sp>
      </mc:Choice>
      <mc:Fallback xmlns="">
        <xdr:sp macro="" textlink="">
          <xdr:nvSpPr>
            <xdr:cNvPr id="285" name="TextBox 284"/>
            <xdr:cNvSpPr txBox="1"/>
          </xdr:nvSpPr>
          <xdr:spPr>
            <a:xfrm>
              <a:off x="2124075" y="16586835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𝑃_𝑝=(ℎ 𝑓_𝑝)/𝑉_𝑝 =  (ℎ 𝑐)/(𝜆_𝑝 〖 𝑉〗_𝑝𝐸 )=  (ℎ 𝑐)/(𝜆_𝑝 〖 𝑉〗_𝑝𝐻 )</a:t>
              </a:r>
              <a:endParaRPr lang="en-US" sz="1100"/>
            </a:p>
          </xdr:txBody>
        </xdr:sp>
      </mc:Fallback>
    </mc:AlternateContent>
    <xdr:clientData/>
  </xdr:oneCellAnchor>
  <xdr:oneCellAnchor>
    <xdr:from>
      <xdr:col>1</xdr:col>
      <xdr:colOff>0</xdr:colOff>
      <xdr:row>424</xdr:row>
      <xdr:rowOff>0</xdr:rowOff>
    </xdr:from>
    <xdr:ext cx="2717800" cy="504825"/>
    <mc:AlternateContent xmlns:mc="http://schemas.openxmlformats.org/markup-compatibility/2006" xmlns:a14="http://schemas.microsoft.com/office/drawing/2010/main">
      <mc:Choice Requires="a14">
        <xdr:sp macro="" textlink="">
          <xdr:nvSpPr>
            <xdr:cNvPr id="286" name="TextBox 285"/>
            <xdr:cNvSpPr txBox="1"/>
          </xdr:nvSpPr>
          <xdr:spPr>
            <a:xfrm>
              <a:off x="2124075" y="181060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𝑛𝐸</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𝑛𝐸</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𝑛𝐸</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86" name="TextBox 285"/>
            <xdr:cNvSpPr txBox="1"/>
          </xdr:nvSpPr>
          <xdr:spPr>
            <a:xfrm>
              <a:off x="2124075" y="1810607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𝐿_𝑛𝐸  𝐴_𝑛𝐸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2𝜋^2  〖𝑟_𝑛𝐸〗^2  𝑅_𝑛𝐸=(𝜋^2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427</xdr:row>
      <xdr:rowOff>0</xdr:rowOff>
    </xdr:from>
    <xdr:ext cx="2717800" cy="495300"/>
    <mc:AlternateContent xmlns:mc="http://schemas.openxmlformats.org/markup-compatibility/2006" xmlns:a14="http://schemas.microsoft.com/office/drawing/2010/main">
      <mc:Choice Requires="a14">
        <xdr:sp macro="" textlink="">
          <xdr:nvSpPr>
            <xdr:cNvPr id="288" name="TextBox 287"/>
            <xdr:cNvSpPr txBox="1"/>
          </xdr:nvSpPr>
          <xdr:spPr>
            <a:xfrm>
              <a:off x="2124075" y="1825752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𝑛𝐸</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𝑛𝐻</m:t>
                            </m:r>
                          </m:sub>
                        </m:sSub>
                      </m:den>
                    </m:f>
                  </m:oMath>
                </m:oMathPara>
              </a14:m>
              <a:endParaRPr lang="en-US" sz="1100"/>
            </a:p>
          </xdr:txBody>
        </xdr:sp>
      </mc:Choice>
      <mc:Fallback xmlns="">
        <xdr:sp macro="" textlink="">
          <xdr:nvSpPr>
            <xdr:cNvPr id="288" name="TextBox 287"/>
            <xdr:cNvSpPr txBox="1"/>
          </xdr:nvSpPr>
          <xdr:spPr>
            <a:xfrm>
              <a:off x="2124075" y="1825752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𝑃_𝑛=(ℎ 𝑓_𝑛)/𝑉_𝑛 =  (ℎ 𝑐)/(𝜆_𝑛 〖 𝑉〗_𝑛𝐸 )=  (ℎ 𝑐)/(𝜆_𝑛 〖 𝑉〗_𝑛𝐻 )</a:t>
              </a:r>
              <a:endParaRPr lang="en-US" sz="1100"/>
            </a:p>
          </xdr:txBody>
        </xdr:sp>
      </mc:Fallback>
    </mc:AlternateContent>
    <xdr:clientData/>
  </xdr:oneCellAnchor>
  <xdr:oneCellAnchor>
    <xdr:from>
      <xdr:col>1</xdr:col>
      <xdr:colOff>0</xdr:colOff>
      <xdr:row>21</xdr:row>
      <xdr:rowOff>0</xdr:rowOff>
    </xdr:from>
    <xdr:ext cx="2717800" cy="504825"/>
    <mc:AlternateContent xmlns:mc="http://schemas.openxmlformats.org/markup-compatibility/2006" xmlns:a14="http://schemas.microsoft.com/office/drawing/2010/main">
      <mc:Choice Requires="a14">
        <xdr:sp macro="" textlink="">
          <xdr:nvSpPr>
            <xdr:cNvPr id="293" name="TextBox 292"/>
            <xdr:cNvSpPr txBox="1"/>
          </xdr:nvSpPr>
          <xdr:spPr>
            <a:xfrm>
              <a:off x="2124075" y="72961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𝑀</m:t>
                            </m:r>
                          </m:e>
                          <m:sub>
                            <m:r>
                              <a:rPr lang="en-US" sz="1100" b="0" i="1">
                                <a:solidFill>
                                  <a:schemeClr val="tx1"/>
                                </a:solidFill>
                                <a:effectLst/>
                                <a:latin typeface="Cambria Math"/>
                                <a:ea typeface="+mn-ea"/>
                                <a:cs typeface="+mn-cs"/>
                              </a:rPr>
                              <m:t>𝑢</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𝑟</m:t>
                            </m:r>
                          </m:sub>
                        </m:sSub>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𝑒</m:t>
                            </m:r>
                          </m:e>
                        </m:d>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𝑟</m:t>
                            </m:r>
                          </m:sub>
                        </m:sSub>
                        <m:d>
                          <m:dPr>
                            <m:ctrlPr>
                              <a:rPr lang="en-US" sz="1100" b="0" i="1">
                                <a:solidFill>
                                  <a:schemeClr val="tx1"/>
                                </a:solidFill>
                                <a:effectLst/>
                                <a:latin typeface="Cambria Math"/>
                                <a:ea typeface="+mn-ea"/>
                                <a:cs typeface="+mn-cs"/>
                              </a:rPr>
                            </m:ctrlPr>
                          </m:dPr>
                          <m:e>
                            <m:r>
                              <a:rPr lang="en-US" sz="1100" b="0" i="1">
                                <a:solidFill>
                                  <a:schemeClr val="tx1"/>
                                </a:solidFill>
                                <a:effectLst/>
                                <a:latin typeface="Cambria Math"/>
                                <a:ea typeface="+mn-ea"/>
                                <a:cs typeface="+mn-cs"/>
                              </a:rPr>
                              <m:t>𝑒</m:t>
                            </m:r>
                          </m:e>
                        </m:d>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293" name="TextBox 292"/>
            <xdr:cNvSpPr txBox="1"/>
          </xdr:nvSpPr>
          <xdr:spPr>
            <a:xfrm>
              <a:off x="2124075" y="72961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𝑁_𝐴=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(𝑀_𝑢  𝐴_𝑟 (𝑒))/𝑚_𝑒 =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(𝐴_𝑟 (𝑒)  𝑐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^2)/(〖2 𝑅〗_∞  ℎ)</a:t>
              </a:r>
              <a:endParaRPr lang="en-US">
                <a:effectLst/>
              </a:endParaRPr>
            </a:p>
          </xdr:txBody>
        </xdr:sp>
      </mc:Fallback>
    </mc:AlternateContent>
    <xdr:clientData/>
  </xdr:oneCellAnchor>
  <xdr:oneCellAnchor>
    <xdr:from>
      <xdr:col>1</xdr:col>
      <xdr:colOff>0</xdr:colOff>
      <xdr:row>439</xdr:row>
      <xdr:rowOff>0</xdr:rowOff>
    </xdr:from>
    <xdr:ext cx="2717800" cy="476250"/>
    <mc:AlternateContent xmlns:mc="http://schemas.openxmlformats.org/markup-compatibility/2006" xmlns:a14="http://schemas.microsoft.com/office/drawing/2010/main">
      <mc:Choice Requires="a14">
        <xdr:sp macro="" textlink="">
          <xdr:nvSpPr>
            <xdr:cNvPr id="295" name="TextBox 294"/>
            <xdr:cNvSpPr txBox="1"/>
          </xdr:nvSpPr>
          <xdr:spPr>
            <a:xfrm>
              <a:off x="2124075" y="1877091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𝑎</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h</m:t>
                        </m:r>
                      </m:den>
                    </m:f>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295" name="TextBox 294"/>
            <xdr:cNvSpPr txBox="1"/>
          </xdr:nvSpPr>
          <xdr:spPr>
            <a:xfrm>
              <a:off x="2124075" y="1877091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〖2 𝑎〗_𝑝=(2 𝑚_𝑝  𝑐^3)/ℎ=〖2 𝑐 𝑓〗_𝑝</a:t>
              </a:r>
              <a:endParaRPr lang="en-US" sz="1100"/>
            </a:p>
          </xdr:txBody>
        </xdr:sp>
      </mc:Fallback>
    </mc:AlternateContent>
    <xdr:clientData/>
  </xdr:oneCellAnchor>
  <xdr:oneCellAnchor>
    <xdr:from>
      <xdr:col>1</xdr:col>
      <xdr:colOff>0</xdr:colOff>
      <xdr:row>441</xdr:row>
      <xdr:rowOff>0</xdr:rowOff>
    </xdr:from>
    <xdr:ext cx="2717800" cy="504825"/>
    <mc:AlternateContent xmlns:mc="http://schemas.openxmlformats.org/markup-compatibility/2006" xmlns:a14="http://schemas.microsoft.com/office/drawing/2010/main">
      <mc:Choice Requires="a14">
        <xdr:sp macro="" textlink="">
          <xdr:nvSpPr>
            <xdr:cNvPr id="299" name="TextBox 298"/>
            <xdr:cNvSpPr txBox="1"/>
          </xdr:nvSpPr>
          <xdr:spPr>
            <a:xfrm>
              <a:off x="2124075" y="1887188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𝜒</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16 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den>
                    </m:f>
                  </m:oMath>
                </m:oMathPara>
              </a14:m>
              <a:endParaRPr lang="en-US" sz="1100"/>
            </a:p>
          </xdr:txBody>
        </xdr:sp>
      </mc:Choice>
      <mc:Fallback xmlns="">
        <xdr:sp macro="" textlink="">
          <xdr:nvSpPr>
            <xdr:cNvPr id="299" name="TextBox 298"/>
            <xdr:cNvSpPr txBox="1"/>
          </xdr:nvSpPr>
          <xdr:spPr>
            <a:xfrm>
              <a:off x="2124075" y="1887188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𝜒=  𝑒^3/(16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 𝑐^3 )</a:t>
              </a:r>
              <a:endParaRPr lang="en-US" sz="1100"/>
            </a:p>
          </xdr:txBody>
        </xdr:sp>
      </mc:Fallback>
    </mc:AlternateContent>
    <xdr:clientData/>
  </xdr:oneCellAnchor>
  <xdr:oneCellAnchor>
    <xdr:from>
      <xdr:col>1</xdr:col>
      <xdr:colOff>0</xdr:colOff>
      <xdr:row>440</xdr:row>
      <xdr:rowOff>0</xdr:rowOff>
    </xdr:from>
    <xdr:ext cx="2717800" cy="533400"/>
    <mc:AlternateContent xmlns:mc="http://schemas.openxmlformats.org/markup-compatibility/2006" xmlns:a14="http://schemas.microsoft.com/office/drawing/2010/main">
      <mc:Choice Requires="a14">
        <xdr:sp macro="" textlink="">
          <xdr:nvSpPr>
            <xdr:cNvPr id="300" name="TextBox 299"/>
            <xdr:cNvSpPr txBox="1"/>
          </xdr:nvSpPr>
          <xdr:spPr>
            <a:xfrm>
              <a:off x="2124075" y="1881854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sty m:val="p"/>
                      </m:rPr>
                      <a:rPr lang="el-GR" sz="1100" i="1">
                        <a:solidFill>
                          <a:schemeClr val="tx1"/>
                        </a:solidFill>
                        <a:effectLst/>
                        <a:latin typeface="Cambria Math"/>
                        <a:ea typeface="+mn-ea"/>
                        <a:cs typeface="+mn-cs"/>
                      </a:rPr>
                      <m:t>ψ</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h</m:t>
                            </m:r>
                          </m:e>
                          <m:sup>
                            <m:r>
                              <a:rPr lang="en-US" sz="1100" b="0" i="1">
                                <a:solidFill>
                                  <a:schemeClr val="tx1"/>
                                </a:solidFill>
                                <a:effectLst/>
                                <a:latin typeface="Cambria Math"/>
                                <a:ea typeface="+mn-ea"/>
                                <a:cs typeface="+mn-cs"/>
                              </a:rPr>
                              <m:t>2</m:t>
                            </m:r>
                          </m:sup>
                        </m:sSup>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𝑒</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num>
                      <m:den>
                        <m:r>
                          <a:rPr lang="en-US" sz="1100" b="0" i="1">
                            <a:solidFill>
                              <a:schemeClr val="tx1"/>
                            </a:solidFill>
                            <a:effectLst/>
                            <a:latin typeface="Cambria Math"/>
                            <a:ea typeface="+mn-ea"/>
                            <a:cs typeface="+mn-cs"/>
                          </a:rPr>
                          <m:t>16 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den>
                    </m:f>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den>
                    </m:f>
                  </m:oMath>
                </m:oMathPara>
              </a14:m>
              <a:endParaRPr lang="en-US" sz="1100"/>
            </a:p>
          </xdr:txBody>
        </xdr:sp>
      </mc:Choice>
      <mc:Fallback xmlns="">
        <xdr:sp macro="" textlink="">
          <xdr:nvSpPr>
            <xdr:cNvPr id="300" name="TextBox 299"/>
            <xdr:cNvSpPr txBox="1"/>
          </xdr:nvSpPr>
          <xdr:spPr>
            <a:xfrm>
              <a:off x="2124075" y="1881854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=(𝑚_𝑒  𝑒^3)/(8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ℎ^2 )   ℎ/(〖2 𝑚〗_𝑝  𝑐^3 )=(𝑒^3  )/(16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〗^2  ℎ 𝑐^3 )</a:t>
              </a:r>
              <a:r>
                <a:rPr lang="en-US" sz="1100" b="0" i="0">
                  <a:solidFill>
                    <a:schemeClr val="tx1"/>
                  </a:solidFill>
                  <a:effectLst/>
                  <a:latin typeface="+mn-lt"/>
                  <a:ea typeface="+mn-ea"/>
                  <a:cs typeface="+mn-cs"/>
                </a:rPr>
                <a:t> </a:t>
              </a:r>
              <a:r>
                <a:rPr lang="en-US" sz="1100" i="0">
                  <a:solidFill>
                    <a:schemeClr val="tx1"/>
                  </a:solidFill>
                  <a:effectLst/>
                  <a:latin typeface="+mn-lt"/>
                  <a:ea typeface="+mn-ea"/>
                  <a:cs typeface="+mn-cs"/>
                </a:rPr>
                <a:t> </a:t>
              </a:r>
              <a:r>
                <a:rPr lang="en-US" sz="1100" b="0" i="0">
                  <a:solidFill>
                    <a:schemeClr val="tx1"/>
                  </a:solidFill>
                  <a:effectLst/>
                  <a:latin typeface="+mn-lt"/>
                  <a:ea typeface="+mn-ea"/>
                  <a:cs typeface="+mn-cs"/>
                </a:rPr>
                <a:t>𝑚_𝑒/( 𝑚_𝑝 )</a:t>
              </a:r>
              <a:endParaRPr lang="en-US" sz="1100"/>
            </a:p>
          </xdr:txBody>
        </xdr:sp>
      </mc:Fallback>
    </mc:AlternateContent>
    <xdr:clientData/>
  </xdr:oneCellAnchor>
  <xdr:oneCellAnchor>
    <xdr:from>
      <xdr:col>1</xdr:col>
      <xdr:colOff>0</xdr:colOff>
      <xdr:row>22</xdr:row>
      <xdr:rowOff>0</xdr:rowOff>
    </xdr:from>
    <xdr:ext cx="2717800" cy="314325"/>
    <mc:AlternateContent xmlns:mc="http://schemas.openxmlformats.org/markup-compatibility/2006" xmlns:a14="http://schemas.microsoft.com/office/drawing/2010/main">
      <mc:Choice Requires="a14">
        <xdr:sp macro="" textlink="">
          <xdr:nvSpPr>
            <xdr:cNvPr id="302" name="TextBox 301"/>
            <xdr:cNvSpPr txBox="1"/>
          </xdr:nvSpPr>
          <xdr:spPr>
            <a:xfrm>
              <a:off x="2124075" y="7800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𝑃</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𝑅</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r>
                      <a:rPr lang="en-US" sz="1100" b="0" i="1">
                        <a:solidFill>
                          <a:schemeClr val="tx1"/>
                        </a:solidFill>
                        <a:effectLst/>
                        <a:latin typeface="Cambria Math"/>
                        <a:ea typeface="+mn-ea"/>
                        <a:cs typeface="+mn-cs"/>
                      </a:rPr>
                      <m:t> =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oMath>
                </m:oMathPara>
              </a14:m>
              <a:endParaRPr lang="en-US">
                <a:effectLst/>
              </a:endParaRPr>
            </a:p>
          </xdr:txBody>
        </xdr:sp>
      </mc:Choice>
      <mc:Fallback xmlns="">
        <xdr:sp macro="" textlink="">
          <xdr:nvSpPr>
            <xdr:cNvPr id="302" name="TextBox 301"/>
            <xdr:cNvSpPr txBox="1"/>
          </xdr:nvSpPr>
          <xdr:spPr>
            <a:xfrm>
              <a:off x="2124075" y="7800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 𝑉=𝑛 𝑅 𝑇 = 𝑁_𝐴  𝑘_𝐵  𝑇</a:t>
              </a:r>
              <a:endParaRPr lang="en-US">
                <a:effectLst/>
              </a:endParaRPr>
            </a:p>
          </xdr:txBody>
        </xdr:sp>
      </mc:Fallback>
    </mc:AlternateContent>
    <xdr:clientData/>
  </xdr:oneCellAnchor>
  <xdr:oneCellAnchor>
    <xdr:from>
      <xdr:col>1</xdr:col>
      <xdr:colOff>0</xdr:colOff>
      <xdr:row>24</xdr:row>
      <xdr:rowOff>0</xdr:rowOff>
    </xdr:from>
    <xdr:ext cx="2717800" cy="476250"/>
    <mc:AlternateContent xmlns:mc="http://schemas.openxmlformats.org/markup-compatibility/2006" xmlns:a14="http://schemas.microsoft.com/office/drawing/2010/main">
      <mc:Choice Requires="a14">
        <xdr:sp macro="" textlink="">
          <xdr:nvSpPr>
            <xdr:cNvPr id="304" name="TextBox 303"/>
            <xdr:cNvSpPr txBox="1"/>
          </xdr:nvSpPr>
          <xdr:spPr>
            <a:xfrm>
              <a:off x="2124075" y="8429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𝑅</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den>
                    </m:f>
                  </m:oMath>
                </m:oMathPara>
              </a14:m>
              <a:endParaRPr lang="en-US">
                <a:effectLst/>
              </a:endParaRPr>
            </a:p>
          </xdr:txBody>
        </xdr:sp>
      </mc:Choice>
      <mc:Fallback xmlns="">
        <xdr:sp macro="" textlink="">
          <xdr:nvSpPr>
            <xdr:cNvPr id="304" name="TextBox 303"/>
            <xdr:cNvSpPr txBox="1"/>
          </xdr:nvSpPr>
          <xdr:spPr>
            <a:xfrm>
              <a:off x="2124075" y="8429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𝑘_𝐵=𝑅/𝑁_𝐴 </a:t>
              </a:r>
              <a:endParaRPr lang="en-US">
                <a:effectLst/>
              </a:endParaRPr>
            </a:p>
          </xdr:txBody>
        </xdr:sp>
      </mc:Fallback>
    </mc:AlternateContent>
    <xdr:clientData/>
  </xdr:oneCellAnchor>
  <xdr:oneCellAnchor>
    <xdr:from>
      <xdr:col>1</xdr:col>
      <xdr:colOff>0</xdr:colOff>
      <xdr:row>23</xdr:row>
      <xdr:rowOff>0</xdr:rowOff>
    </xdr:from>
    <xdr:ext cx="2717800" cy="314325"/>
    <mc:AlternateContent xmlns:mc="http://schemas.openxmlformats.org/markup-compatibility/2006" xmlns:a14="http://schemas.microsoft.com/office/drawing/2010/main">
      <mc:Choice Requires="a14">
        <xdr:sp macro="" textlink="">
          <xdr:nvSpPr>
            <xdr:cNvPr id="305" name="TextBox 304"/>
            <xdr:cNvSpPr txBox="1"/>
          </xdr:nvSpPr>
          <xdr:spPr>
            <a:xfrm>
              <a:off x="2124075" y="8115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𝑅</m:t>
                    </m:r>
                    <m:r>
                      <a:rPr lang="en-US" sz="1100" b="0" i="1">
                        <a:solidFill>
                          <a:schemeClr val="tx1"/>
                        </a:solidFill>
                        <a:effectLst/>
                        <a:latin typeface="Cambria Math"/>
                        <a:ea typeface="+mn-ea"/>
                        <a:cs typeface="+mn-cs"/>
                      </a:rPr>
                      <m:t> =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oMath>
                </m:oMathPara>
              </a14:m>
              <a:endParaRPr lang="en-US">
                <a:effectLst/>
              </a:endParaRPr>
            </a:p>
          </xdr:txBody>
        </xdr:sp>
      </mc:Choice>
      <mc:Fallback xmlns="">
        <xdr:sp macro="" textlink="">
          <xdr:nvSpPr>
            <xdr:cNvPr id="305" name="TextBox 304"/>
            <xdr:cNvSpPr txBox="1"/>
          </xdr:nvSpPr>
          <xdr:spPr>
            <a:xfrm>
              <a:off x="2124075" y="8115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𝑅 = 𝑁_𝐴  𝑘_𝐵</a:t>
              </a:r>
              <a:endParaRPr lang="en-US">
                <a:effectLst/>
              </a:endParaRPr>
            </a:p>
          </xdr:txBody>
        </xdr:sp>
      </mc:Fallback>
    </mc:AlternateContent>
    <xdr:clientData/>
  </xdr:oneCellAnchor>
  <xdr:oneCellAnchor>
    <xdr:from>
      <xdr:col>1</xdr:col>
      <xdr:colOff>0</xdr:colOff>
      <xdr:row>389</xdr:row>
      <xdr:rowOff>0</xdr:rowOff>
    </xdr:from>
    <xdr:ext cx="2717800" cy="495300"/>
    <mc:AlternateContent xmlns:mc="http://schemas.openxmlformats.org/markup-compatibility/2006" xmlns:a14="http://schemas.microsoft.com/office/drawing/2010/main">
      <mc:Choice Requires="a14">
        <xdr:sp macro="" textlink="">
          <xdr:nvSpPr>
            <xdr:cNvPr id="306" name="TextBox 305"/>
            <xdr:cNvSpPr txBox="1"/>
          </xdr:nvSpPr>
          <xdr:spPr>
            <a:xfrm>
              <a:off x="2124075" y="1663827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306" name="TextBox 305"/>
            <xdr:cNvSpPr txBox="1"/>
          </xdr:nvSpPr>
          <xdr:spPr>
            <a:xfrm>
              <a:off x="2124075" y="1663827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𝑇_𝑝=(𝑃_𝑝 〖 𝑉〗_𝑝)/(𝑁_𝐴  𝑘_𝐵 )</a:t>
              </a:r>
              <a:endParaRPr lang="en-US">
                <a:effectLst/>
              </a:endParaRPr>
            </a:p>
          </xdr:txBody>
        </xdr:sp>
      </mc:Fallback>
    </mc:AlternateContent>
    <xdr:clientData/>
  </xdr:oneCellAnchor>
  <xdr:oneCellAnchor>
    <xdr:from>
      <xdr:col>1</xdr:col>
      <xdr:colOff>0</xdr:colOff>
      <xdr:row>428</xdr:row>
      <xdr:rowOff>0</xdr:rowOff>
    </xdr:from>
    <xdr:ext cx="2717800" cy="476250"/>
    <mc:AlternateContent xmlns:mc="http://schemas.openxmlformats.org/markup-compatibility/2006" xmlns:a14="http://schemas.microsoft.com/office/drawing/2010/main">
      <mc:Choice Requires="a14">
        <xdr:sp macro="" textlink="">
          <xdr:nvSpPr>
            <xdr:cNvPr id="307" name="TextBox 306"/>
            <xdr:cNvSpPr txBox="1"/>
          </xdr:nvSpPr>
          <xdr:spPr>
            <a:xfrm>
              <a:off x="2124075" y="1830705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307" name="TextBox 306"/>
            <xdr:cNvSpPr txBox="1"/>
          </xdr:nvSpPr>
          <xdr:spPr>
            <a:xfrm>
              <a:off x="2124075" y="1830705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𝑇_𝑛=(𝑃_𝑛 〖 𝑉〗_𝑛)/(𝑁_𝐴  𝑘_𝐵 )</a:t>
              </a:r>
              <a:endParaRPr lang="en-US">
                <a:effectLst/>
              </a:endParaRPr>
            </a:p>
          </xdr:txBody>
        </xdr:sp>
      </mc:Fallback>
    </mc:AlternateContent>
    <xdr:clientData/>
  </xdr:oneCellAnchor>
  <xdr:oneCellAnchor>
    <xdr:from>
      <xdr:col>1</xdr:col>
      <xdr:colOff>0</xdr:colOff>
      <xdr:row>331</xdr:row>
      <xdr:rowOff>0</xdr:rowOff>
    </xdr:from>
    <xdr:ext cx="2717800" cy="495300"/>
    <mc:AlternateContent xmlns:mc="http://schemas.openxmlformats.org/markup-compatibility/2006" xmlns:a14="http://schemas.microsoft.com/office/drawing/2010/main">
      <mc:Choice Requires="a14">
        <xdr:sp macro="" textlink="">
          <xdr:nvSpPr>
            <xdr:cNvPr id="303" name="TextBox 302"/>
            <xdr:cNvSpPr txBox="1"/>
          </xdr:nvSpPr>
          <xdr:spPr>
            <a:xfrm>
              <a:off x="2124075" y="1399698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𝐸</m:t>
                        </m:r>
                      </m:sub>
                    </m:sSub>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03" name="TextBox 302"/>
            <xdr:cNvSpPr txBox="1"/>
          </xdr:nvSpPr>
          <xdr:spPr>
            <a:xfrm>
              <a:off x="2124075" y="1399698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𝑉_(𝑒𝐸,𝑡𝑜𝑟)=(𝜋^2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〗_𝐸  4𝜋/(3 )   〖𝜆_𝑒〗^3/(8 𝜋^3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a:t>
              </a:r>
              <a:endParaRPr lang="en-US">
                <a:effectLst/>
              </a:endParaRPr>
            </a:p>
          </xdr:txBody>
        </xdr:sp>
      </mc:Fallback>
    </mc:AlternateContent>
    <xdr:clientData/>
  </xdr:oneCellAnchor>
  <xdr:oneCellAnchor>
    <xdr:from>
      <xdr:col>1</xdr:col>
      <xdr:colOff>0</xdr:colOff>
      <xdr:row>332</xdr:row>
      <xdr:rowOff>0</xdr:rowOff>
    </xdr:from>
    <xdr:ext cx="2717800" cy="495300"/>
    <mc:AlternateContent xmlns:mc="http://schemas.openxmlformats.org/markup-compatibility/2006" xmlns:a14="http://schemas.microsoft.com/office/drawing/2010/main">
      <mc:Choice Requires="a14">
        <xdr:sp macro="" textlink="">
          <xdr:nvSpPr>
            <xdr:cNvPr id="308" name="TextBox 307"/>
            <xdr:cNvSpPr txBox="1"/>
          </xdr:nvSpPr>
          <xdr:spPr>
            <a:xfrm>
              <a:off x="2124075" y="14046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08" name="TextBox 307"/>
            <xdr:cNvSpPr txBox="1"/>
          </xdr:nvSpPr>
          <xdr:spPr>
            <a:xfrm>
              <a:off x="2124075" y="14046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𝑉_(𝑒𝐻,𝑡𝑜𝑟)=(𝜋^2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〗_𝐻   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𝜆〗_𝑒〗^3)/(8 𝜋^3  )</a:t>
              </a:r>
              <a:endParaRPr lang="en-US">
                <a:effectLst/>
              </a:endParaRPr>
            </a:p>
          </xdr:txBody>
        </xdr:sp>
      </mc:Fallback>
    </mc:AlternateContent>
    <xdr:clientData/>
  </xdr:oneCellAnchor>
  <xdr:oneCellAnchor>
    <xdr:from>
      <xdr:col>1</xdr:col>
      <xdr:colOff>0</xdr:colOff>
      <xdr:row>333</xdr:row>
      <xdr:rowOff>0</xdr:rowOff>
    </xdr:from>
    <xdr:ext cx="2717800" cy="476250"/>
    <mc:AlternateContent xmlns:mc="http://schemas.openxmlformats.org/markup-compatibility/2006" xmlns:a14="http://schemas.microsoft.com/office/drawing/2010/main">
      <mc:Choice Requires="a14">
        <xdr:sp macro="" textlink="">
          <xdr:nvSpPr>
            <xdr:cNvPr id="309" name="TextBox 308"/>
            <xdr:cNvSpPr txBox="1"/>
          </xdr:nvSpPr>
          <xdr:spPr>
            <a:xfrm>
              <a:off x="2124075" y="1409604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3 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4</m:t>
                            </m:r>
                          </m:sup>
                        </m:sSup>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64</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309" name="TextBox 308"/>
            <xdr:cNvSpPr txBox="1"/>
          </xdr:nvSpPr>
          <xdr:spPr>
            <a:xfrm>
              <a:off x="2124075" y="1409604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_(𝐸,𝑡𝑜𝑟,𝑒𝑙𝑙1)=  (〖3 𝜋〗^4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^2)/64=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_(𝑡𝑜𝑟,𝑒𝑙𝑙1)</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a:t>
              </a:r>
              <a:endParaRPr lang="en-US">
                <a:effectLst/>
              </a:endParaRPr>
            </a:p>
          </xdr:txBody>
        </xdr:sp>
      </mc:Fallback>
    </mc:AlternateContent>
    <xdr:clientData/>
  </xdr:oneCellAnchor>
  <xdr:oneCellAnchor>
    <xdr:from>
      <xdr:col>1</xdr:col>
      <xdr:colOff>0</xdr:colOff>
      <xdr:row>334</xdr:row>
      <xdr:rowOff>0</xdr:rowOff>
    </xdr:from>
    <xdr:ext cx="2717800" cy="476250"/>
    <mc:AlternateContent xmlns:mc="http://schemas.openxmlformats.org/markup-compatibility/2006" xmlns:a14="http://schemas.microsoft.com/office/drawing/2010/main">
      <mc:Choice Requires="a14">
        <xdr:sp macro="" textlink="">
          <xdr:nvSpPr>
            <xdr:cNvPr id="310" name="TextBox 309"/>
            <xdr:cNvSpPr txBox="1"/>
          </xdr:nvSpPr>
          <xdr:spPr>
            <a:xfrm>
              <a:off x="2124075" y="1414367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3 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4</m:t>
                            </m:r>
                          </m:sup>
                        </m:sSup>
                      </m:num>
                      <m:den>
                        <m:r>
                          <a:rPr lang="en-US" sz="1100" b="0" i="1">
                            <a:solidFill>
                              <a:schemeClr val="tx1"/>
                            </a:solidFill>
                            <a:effectLst/>
                            <a:latin typeface="Cambria Math"/>
                            <a:ea typeface="+mn-ea"/>
                            <a:cs typeface="+mn-cs"/>
                          </a:rPr>
                          <m:t>64 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10" name="TextBox 309"/>
            <xdr:cNvSpPr txBox="1"/>
          </xdr:nvSpPr>
          <xdr:spPr>
            <a:xfrm>
              <a:off x="2124075" y="1414367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_(𝐻,𝑡𝑜𝑟,𝑒𝑙𝑙1)  =  〖3 𝜋〗^4/(64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 </a:t>
              </a:r>
              <a:r>
                <a:rPr lang="en-US" sz="110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_(𝑡𝑜𝑟,𝑒𝑙𝑙1)/</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a:effectLst/>
              </a:endParaRPr>
            </a:p>
          </xdr:txBody>
        </xdr:sp>
      </mc:Fallback>
    </mc:AlternateContent>
    <xdr:clientData/>
  </xdr:oneCellAnchor>
  <xdr:oneCellAnchor>
    <xdr:from>
      <xdr:col>1</xdr:col>
      <xdr:colOff>0</xdr:colOff>
      <xdr:row>174</xdr:row>
      <xdr:rowOff>0</xdr:rowOff>
    </xdr:from>
    <xdr:ext cx="2717800" cy="466725"/>
    <mc:AlternateContent xmlns:mc="http://schemas.openxmlformats.org/markup-compatibility/2006" xmlns:a14="http://schemas.microsoft.com/office/drawing/2010/main">
      <mc:Choice Requires="a14">
        <xdr:sp macro="" textlink="">
          <xdr:nvSpPr>
            <xdr:cNvPr id="318" name="TextBox 317"/>
            <xdr:cNvSpPr txBox="1"/>
          </xdr:nvSpPr>
          <xdr:spPr>
            <a:xfrm>
              <a:off x="2124075" y="723804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18" name="TextBox 317"/>
            <xdr:cNvSpPr txBox="1"/>
          </xdr:nvSpPr>
          <xdr:spPr>
            <a:xfrm>
              <a:off x="2124075" y="723804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175</xdr:row>
      <xdr:rowOff>0</xdr:rowOff>
    </xdr:from>
    <xdr:ext cx="2717800" cy="466725"/>
    <mc:AlternateContent xmlns:mc="http://schemas.openxmlformats.org/markup-compatibility/2006" xmlns:a14="http://schemas.microsoft.com/office/drawing/2010/main">
      <mc:Choice Requires="a14">
        <xdr:sp macro="" textlink="">
          <xdr:nvSpPr>
            <xdr:cNvPr id="319" name="TextBox 318"/>
            <xdr:cNvSpPr txBox="1"/>
          </xdr:nvSpPr>
          <xdr:spPr>
            <a:xfrm>
              <a:off x="2124075" y="728472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319" name="TextBox 318"/>
            <xdr:cNvSpPr txBox="1"/>
          </xdr:nvSpPr>
          <xdr:spPr>
            <a:xfrm>
              <a:off x="2124075" y="728472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𝜆〗_𝑒)/(2𝜋 )</a:t>
              </a:r>
              <a:endParaRPr lang="en-US" sz="1100"/>
            </a:p>
          </xdr:txBody>
        </xdr:sp>
      </mc:Fallback>
    </mc:AlternateContent>
    <xdr:clientData/>
  </xdr:oneCellAnchor>
  <xdr:oneCellAnchor>
    <xdr:from>
      <xdr:col>1</xdr:col>
      <xdr:colOff>0</xdr:colOff>
      <xdr:row>329</xdr:row>
      <xdr:rowOff>0</xdr:rowOff>
    </xdr:from>
    <xdr:ext cx="2717800" cy="495300"/>
    <mc:AlternateContent xmlns:mc="http://schemas.openxmlformats.org/markup-compatibility/2006" xmlns:a14="http://schemas.microsoft.com/office/drawing/2010/main">
      <mc:Choice Requires="a14">
        <xdr:sp macro="" textlink="">
          <xdr:nvSpPr>
            <xdr:cNvPr id="321" name="TextBox 320"/>
            <xdr:cNvSpPr txBox="1"/>
          </xdr:nvSpPr>
          <xdr:spPr>
            <a:xfrm>
              <a:off x="2124075" y="1389983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21" name="TextBox 320"/>
            <xdr:cNvSpPr txBox="1"/>
          </xdr:nvSpPr>
          <xdr:spPr>
            <a:xfrm>
              <a:off x="2124075" y="1389983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_(𝑡𝑜𝑟,𝑒𝑙𝑙1)  〖𝜆_𝑒〗^3/(6𝜋^2</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endParaRPr lang="en-US">
                <a:effectLst/>
              </a:endParaRPr>
            </a:p>
          </xdr:txBody>
        </xdr:sp>
      </mc:Fallback>
    </mc:AlternateContent>
    <xdr:clientData/>
  </xdr:oneCellAnchor>
  <xdr:oneCellAnchor>
    <xdr:from>
      <xdr:col>1</xdr:col>
      <xdr:colOff>0</xdr:colOff>
      <xdr:row>330</xdr:row>
      <xdr:rowOff>0</xdr:rowOff>
    </xdr:from>
    <xdr:ext cx="2717800" cy="476250"/>
    <mc:AlternateContent xmlns:mc="http://schemas.openxmlformats.org/markup-compatibility/2006" xmlns:a14="http://schemas.microsoft.com/office/drawing/2010/main">
      <mc:Choice Requires="a14">
        <xdr:sp macro="" textlink="">
          <xdr:nvSpPr>
            <xdr:cNvPr id="323" name="TextBox 322"/>
            <xdr:cNvSpPr txBox="1"/>
          </xdr:nvSpPr>
          <xdr:spPr>
            <a:xfrm>
              <a:off x="2124075" y="139493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3 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4</m:t>
                            </m:r>
                          </m:sup>
                        </m:sSup>
                        <m:r>
                          <a:rPr lang="en-US" sz="1100" b="0" i="1">
                            <a:solidFill>
                              <a:schemeClr val="tx1"/>
                            </a:solidFill>
                            <a:effectLst/>
                            <a:latin typeface="Cambria Math"/>
                            <a:ea typeface="+mn-ea"/>
                            <a:cs typeface="+mn-cs"/>
                          </a:rPr>
                          <m:t> </m:t>
                        </m:r>
                      </m:num>
                      <m:den>
                        <m:r>
                          <a:rPr lang="en-US" sz="1100" b="0" i="1">
                            <a:solidFill>
                              <a:schemeClr val="tx1"/>
                            </a:solidFill>
                            <a:effectLst/>
                            <a:latin typeface="Cambria Math"/>
                            <a:ea typeface="+mn-ea"/>
                            <a:cs typeface="+mn-cs"/>
                          </a:rPr>
                          <m:t>64</m:t>
                        </m:r>
                      </m:den>
                    </m:f>
                  </m:oMath>
                </m:oMathPara>
              </a14:m>
              <a:endParaRPr lang="en-US">
                <a:effectLst/>
              </a:endParaRPr>
            </a:p>
          </xdr:txBody>
        </xdr:sp>
      </mc:Choice>
      <mc:Fallback xmlns="">
        <xdr:sp macro="" textlink="">
          <xdr:nvSpPr>
            <xdr:cNvPr id="323" name="TextBox 322"/>
            <xdr:cNvSpPr txBox="1"/>
          </xdr:nvSpPr>
          <xdr:spPr>
            <a:xfrm>
              <a:off x="2124075" y="139493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_(𝑡𝑜𝑟,𝑒𝑙𝑙1)=  (3 𝜋^4  )/64</a:t>
              </a:r>
              <a:endParaRPr lang="en-US">
                <a:effectLst/>
              </a:endParaRPr>
            </a:p>
          </xdr:txBody>
        </xdr:sp>
      </mc:Fallback>
    </mc:AlternateContent>
    <xdr:clientData/>
  </xdr:oneCellAnchor>
  <xdr:oneCellAnchor>
    <xdr:from>
      <xdr:col>1</xdr:col>
      <xdr:colOff>0</xdr:colOff>
      <xdr:row>335</xdr:row>
      <xdr:rowOff>0</xdr:rowOff>
    </xdr:from>
    <xdr:ext cx="2717800" cy="495300"/>
    <mc:AlternateContent xmlns:mc="http://schemas.openxmlformats.org/markup-compatibility/2006" xmlns:a14="http://schemas.microsoft.com/office/drawing/2010/main">
      <mc:Choice Requires="a14">
        <xdr:sp macro="" textlink="">
          <xdr:nvSpPr>
            <xdr:cNvPr id="325" name="TextBox 324"/>
            <xdr:cNvSpPr txBox="1"/>
          </xdr:nvSpPr>
          <xdr:spPr>
            <a:xfrm>
              <a:off x="2124075" y="1419129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25" name="TextBox 324"/>
            <xdr:cNvSpPr txBox="1"/>
          </xdr:nvSpPr>
          <xdr:spPr>
            <a:xfrm>
              <a:off x="2124075" y="1419129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〖𝜆_𝑒〗^3/(6𝜋^2</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_(𝑒𝑙𝑙1,𝑠𝑝ℎ)   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𝜆〗_𝑒〗^3)/(8 𝜋^3  )</a:t>
              </a:r>
              <a:endParaRPr lang="en-US">
                <a:effectLst/>
              </a:endParaRPr>
            </a:p>
          </xdr:txBody>
        </xdr:sp>
      </mc:Fallback>
    </mc:AlternateContent>
    <xdr:clientData/>
  </xdr:oneCellAnchor>
  <xdr:oneCellAnchor>
    <xdr:from>
      <xdr:col>1</xdr:col>
      <xdr:colOff>0</xdr:colOff>
      <xdr:row>336</xdr:row>
      <xdr:rowOff>0</xdr:rowOff>
    </xdr:from>
    <xdr:ext cx="2717800" cy="457200"/>
    <mc:AlternateContent xmlns:mc="http://schemas.openxmlformats.org/markup-compatibility/2006" xmlns:a14="http://schemas.microsoft.com/office/drawing/2010/main">
      <mc:Choice Requires="a14">
        <xdr:sp macro="" textlink="">
          <xdr:nvSpPr>
            <xdr:cNvPr id="326" name="TextBox 325"/>
            <xdr:cNvSpPr txBox="1"/>
          </xdr:nvSpPr>
          <xdr:spPr>
            <a:xfrm>
              <a:off x="2124075" y="1424082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4</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26" name="TextBox 325"/>
            <xdr:cNvSpPr txBox="1"/>
          </xdr:nvSpPr>
          <xdr:spPr>
            <a:xfrm>
              <a:off x="2124075" y="1424082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_(𝑒𝑙𝑙1,𝑠𝑝ℎ)=  1/(</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^4  )</a:t>
              </a:r>
              <a:endParaRPr lang="en-US">
                <a:effectLst/>
              </a:endParaRPr>
            </a:p>
          </xdr:txBody>
        </xdr:sp>
      </mc:Fallback>
    </mc:AlternateContent>
    <xdr:clientData/>
  </xdr:oneCellAnchor>
  <xdr:oneCellAnchor>
    <xdr:from>
      <xdr:col>1</xdr:col>
      <xdr:colOff>0</xdr:colOff>
      <xdr:row>387</xdr:row>
      <xdr:rowOff>0</xdr:rowOff>
    </xdr:from>
    <xdr:ext cx="2717800" cy="504825"/>
    <mc:AlternateContent xmlns:mc="http://schemas.openxmlformats.org/markup-compatibility/2006" xmlns:a14="http://schemas.microsoft.com/office/drawing/2010/main">
      <mc:Choice Requires="a14">
        <xdr:sp macro="" textlink="">
          <xdr:nvSpPr>
            <xdr:cNvPr id="311" name="TextBox 310"/>
            <xdr:cNvSpPr txBox="1"/>
          </xdr:nvSpPr>
          <xdr:spPr>
            <a:xfrm>
              <a:off x="2124075" y="1653635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𝑝𝐸</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𝑝𝐻</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11" name="TextBox 310"/>
            <xdr:cNvSpPr txBox="1"/>
          </xdr:nvSpPr>
          <xdr:spPr>
            <a:xfrm>
              <a:off x="2124075" y="1653635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𝑉_𝑝=𝑉_𝑝𝐸=𝑉_𝑝𝐻=  (𝜋^2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426</xdr:row>
      <xdr:rowOff>0</xdr:rowOff>
    </xdr:from>
    <xdr:ext cx="2717800" cy="504825"/>
    <mc:AlternateContent xmlns:mc="http://schemas.openxmlformats.org/markup-compatibility/2006" xmlns:a14="http://schemas.microsoft.com/office/drawing/2010/main">
      <mc:Choice Requires="a14">
        <xdr:sp macro="" textlink="">
          <xdr:nvSpPr>
            <xdr:cNvPr id="312" name="TextBox 311"/>
            <xdr:cNvSpPr txBox="1"/>
          </xdr:nvSpPr>
          <xdr:spPr>
            <a:xfrm>
              <a:off x="2124075" y="182070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𝑛𝐸</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𝑛𝐻</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12" name="TextBox 311"/>
            <xdr:cNvSpPr txBox="1"/>
          </xdr:nvSpPr>
          <xdr:spPr>
            <a:xfrm>
              <a:off x="2124075" y="182070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𝑉_𝑛=𝑉_𝑛𝐸=𝑉_𝑛𝐻=  (𝜋^2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223</xdr:row>
      <xdr:rowOff>0</xdr:rowOff>
    </xdr:from>
    <xdr:ext cx="2717800" cy="495300"/>
    <mc:AlternateContent xmlns:mc="http://schemas.openxmlformats.org/markup-compatibility/2006" xmlns:a14="http://schemas.microsoft.com/office/drawing/2010/main">
      <mc:Choice Requires="a14">
        <xdr:sp macro="" textlink="">
          <xdr:nvSpPr>
            <xdr:cNvPr id="314" name="TextBox 313"/>
            <xdr:cNvSpPr txBox="1"/>
          </xdr:nvSpPr>
          <xdr:spPr>
            <a:xfrm>
              <a:off x="2124075" y="952404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1" i="1">
                        <a:solidFill>
                          <a:schemeClr val="tx1"/>
                        </a:solidFill>
                        <a:effectLst/>
                        <a:latin typeface="Cambria Math"/>
                        <a:ea typeface="+mn-ea"/>
                        <a:cs typeface="+mn-cs"/>
                      </a:rPr>
                      <m:t>𝓛</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m:rPr>
                            <m:nor/>
                          </m:rPr>
                          <a:rPr lang="en-US" sz="1100" i="1">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𝐼</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𝐻</m:t>
                            </m:r>
                          </m:sub>
                        </m:sSub>
                      </m:den>
                    </m:f>
                  </m:oMath>
                </m:oMathPara>
              </a14:m>
              <a:endParaRPr lang="en-US">
                <a:effectLst/>
              </a:endParaRPr>
            </a:p>
          </xdr:txBody>
        </xdr:sp>
      </mc:Choice>
      <mc:Fallback xmlns="">
        <xdr:sp macro="" textlink="">
          <xdr:nvSpPr>
            <xdr:cNvPr id="314" name="TextBox 313"/>
            <xdr:cNvSpPr txBox="1"/>
          </xdr:nvSpPr>
          <xdr:spPr>
            <a:xfrm>
              <a:off x="2124075" y="952404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Cambria Math"/>
                  <a:ea typeface="+mn-ea"/>
                  <a:cs typeface="+mn-cs"/>
                </a:rPr>
                <a:t>𝓛</a:t>
              </a:r>
              <a:r>
                <a:rPr lang="en-US" sz="1100" b="0" i="0">
                  <a:solidFill>
                    <a:schemeClr val="tx1"/>
                  </a:solidFill>
                  <a:effectLst/>
                  <a:latin typeface="Cambria Math"/>
                  <a:ea typeface="+mn-ea"/>
                  <a:cs typeface="+mn-cs"/>
                </a:rPr>
                <a:t>=</a:t>
              </a:r>
              <a:r>
                <a:rPr lang="en-US" sz="1100" i="0">
                  <a:solidFill>
                    <a:schemeClr val="tx1"/>
                  </a:solidFill>
                  <a:effectLst/>
                  <a:latin typeface="+mn-lt"/>
                  <a:ea typeface="+mn-ea"/>
                  <a:cs typeface="+mn-cs"/>
                </a:rPr>
                <a:t>"𝜙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/𝐼</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𝐴_𝐻)/𝐿_𝐻 </a:t>
              </a:r>
              <a:endParaRPr lang="en-US">
                <a:effectLst/>
              </a:endParaRPr>
            </a:p>
          </xdr:txBody>
        </xdr:sp>
      </mc:Fallback>
    </mc:AlternateContent>
    <xdr:clientData/>
  </xdr:oneCellAnchor>
  <xdr:oneCellAnchor>
    <xdr:from>
      <xdr:col>1</xdr:col>
      <xdr:colOff>0</xdr:colOff>
      <xdr:row>224</xdr:row>
      <xdr:rowOff>0</xdr:rowOff>
    </xdr:from>
    <xdr:ext cx="2717800" cy="476250"/>
    <mc:AlternateContent xmlns:mc="http://schemas.openxmlformats.org/markup-compatibility/2006" xmlns:a14="http://schemas.microsoft.com/office/drawing/2010/main">
      <mc:Choice Requires="a14">
        <xdr:sp macro="" textlink="">
          <xdr:nvSpPr>
            <xdr:cNvPr id="315" name="TextBox 314"/>
            <xdr:cNvSpPr txBox="1"/>
          </xdr:nvSpPr>
          <xdr:spPr>
            <a:xfrm>
              <a:off x="2124075" y="957357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l-GR" sz="1100" b="0" i="1">
                        <a:solidFill>
                          <a:schemeClr val="tx1"/>
                        </a:solidFill>
                        <a:effectLst/>
                        <a:latin typeface="Cambria Math"/>
                        <a:ea typeface="+mn-ea"/>
                        <a:cs typeface="+mn-cs"/>
                      </a:rPr>
                      <m:t>𝓒</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𝑞</m:t>
                        </m:r>
                        <m:r>
                          <m:rPr>
                            <m:nor/>
                          </m:rPr>
                          <a:rPr lang="en-US" sz="1100" i="0">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𝑉</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𝐸</m:t>
                            </m:r>
                          </m:sub>
                        </m:sSub>
                      </m:den>
                    </m:f>
                  </m:oMath>
                </m:oMathPara>
              </a14:m>
              <a:endParaRPr lang="en-US" sz="1100"/>
            </a:p>
          </xdr:txBody>
        </xdr:sp>
      </mc:Choice>
      <mc:Fallback xmlns="">
        <xdr:sp macro="" textlink="">
          <xdr:nvSpPr>
            <xdr:cNvPr id="315" name="TextBox 314"/>
            <xdr:cNvSpPr txBox="1"/>
          </xdr:nvSpPr>
          <xdr:spPr>
            <a:xfrm>
              <a:off x="2124075" y="957357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=𝑞</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/𝑉=(</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𝐴_𝐸)/𝐿_𝐸 </a:t>
              </a:r>
              <a:endParaRPr lang="en-US" sz="1100"/>
            </a:p>
          </xdr:txBody>
        </xdr:sp>
      </mc:Fallback>
    </mc:AlternateContent>
    <xdr:clientData/>
  </xdr:oneCellAnchor>
  <xdr:oneCellAnchor>
    <xdr:from>
      <xdr:col>1</xdr:col>
      <xdr:colOff>0</xdr:colOff>
      <xdr:row>226</xdr:row>
      <xdr:rowOff>0</xdr:rowOff>
    </xdr:from>
    <xdr:ext cx="2717800" cy="495300"/>
    <mc:AlternateContent xmlns:mc="http://schemas.openxmlformats.org/markup-compatibility/2006" xmlns:a14="http://schemas.microsoft.com/office/drawing/2010/main">
      <mc:Choice Requires="a14">
        <xdr:sp macro="" textlink="">
          <xdr:nvSpPr>
            <xdr:cNvPr id="316" name="TextBox 315"/>
            <xdr:cNvSpPr txBox="1"/>
          </xdr:nvSpPr>
          <xdr:spPr>
            <a:xfrm>
              <a:off x="2124075" y="96859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𝑓</m:t>
                    </m:r>
                    <m:r>
                      <a:rPr lang="el-GR" sz="1100" i="1">
                        <a:latin typeface="Cambria Math"/>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𝓛</m:t>
                            </m:r>
                            <m:r>
                              <a:rPr lang="el-GR" sz="1100" b="0" i="1">
                                <a:solidFill>
                                  <a:schemeClr val="tx1"/>
                                </a:solidFill>
                                <a:effectLst/>
                                <a:latin typeface="Cambria Math"/>
                                <a:ea typeface="+mn-ea"/>
                                <a:cs typeface="+mn-cs"/>
                              </a:rPr>
                              <m:t>𝓒</m:t>
                            </m:r>
                          </m:e>
                        </m:rad>
                      </m:den>
                    </m:f>
                  </m:oMath>
                </m:oMathPara>
              </a14:m>
              <a:endParaRPr lang="en-US" sz="1100"/>
            </a:p>
          </xdr:txBody>
        </xdr:sp>
      </mc:Choice>
      <mc:Fallback xmlns="">
        <xdr:sp macro="" textlink="">
          <xdr:nvSpPr>
            <xdr:cNvPr id="316" name="TextBox 315"/>
            <xdr:cNvSpPr txBox="1"/>
          </xdr:nvSpPr>
          <xdr:spPr>
            <a:xfrm>
              <a:off x="2124075" y="96859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a:t>
              </a:r>
              <a:r>
                <a:rPr lang="el-GR" sz="1100" i="0">
                  <a:latin typeface="Cambria Math"/>
                </a:rPr>
                <a:t>=</a:t>
              </a:r>
              <a:r>
                <a:rPr lang="en-US" sz="1100" b="0" i="0">
                  <a:solidFill>
                    <a:schemeClr val="tx1"/>
                  </a:solidFill>
                  <a:effectLst/>
                  <a:latin typeface="Cambria Math"/>
                  <a:ea typeface="+mn-ea"/>
                  <a:cs typeface="+mn-cs"/>
                </a:rPr>
                <a:t>1/√𝓛</a:t>
              </a:r>
              <a:r>
                <a:rPr lang="el-GR" sz="1100" b="0" i="0">
                  <a:solidFill>
                    <a:schemeClr val="tx1"/>
                  </a:solidFill>
                  <a:effectLst/>
                  <a:latin typeface="Cambria Math"/>
                  <a:ea typeface="+mn-ea"/>
                  <a:cs typeface="+mn-cs"/>
                </a:rPr>
                <a:t>𝓒</a:t>
              </a:r>
              <a:endParaRPr lang="en-US" sz="1100"/>
            </a:p>
          </xdr:txBody>
        </xdr:sp>
      </mc:Fallback>
    </mc:AlternateContent>
    <xdr:clientData/>
  </xdr:oneCellAnchor>
  <xdr:oneCellAnchor>
    <xdr:from>
      <xdr:col>1</xdr:col>
      <xdr:colOff>0</xdr:colOff>
      <xdr:row>225</xdr:row>
      <xdr:rowOff>0</xdr:rowOff>
    </xdr:from>
    <xdr:ext cx="2717800" cy="647700"/>
    <mc:AlternateContent xmlns:mc="http://schemas.openxmlformats.org/markup-compatibility/2006" xmlns:a14="http://schemas.microsoft.com/office/drawing/2010/main">
      <mc:Choice Requires="a14">
        <xdr:sp macro="" textlink="">
          <xdr:nvSpPr>
            <xdr:cNvPr id="317" name="TextBox 316"/>
            <xdr:cNvSpPr txBox="1"/>
          </xdr:nvSpPr>
          <xdr:spPr>
            <a:xfrm>
              <a:off x="2124075" y="9621202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𝑍</m:t>
                        </m:r>
                      </m:e>
                      <m:sub>
                        <m:r>
                          <a:rPr lang="en-US" sz="1100" b="0" i="1">
                            <a:solidFill>
                              <a:schemeClr val="tx1"/>
                            </a:solidFill>
                            <a:effectLst/>
                            <a:latin typeface="Cambria Math"/>
                            <a:ea typeface="+mn-ea"/>
                            <a:cs typeface="+mn-cs"/>
                          </a:rPr>
                          <m:t>𝑣</m:t>
                        </m:r>
                      </m:sub>
                    </m:sSub>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𝓛</m:t>
                            </m:r>
                          </m:num>
                          <m:den>
                            <m:r>
                              <a:rPr lang="el-GR" sz="1100" b="0" i="1">
                                <a:solidFill>
                                  <a:schemeClr val="tx1"/>
                                </a:solidFill>
                                <a:effectLst/>
                                <a:latin typeface="Cambria Math"/>
                                <a:ea typeface="+mn-ea"/>
                                <a:cs typeface="+mn-cs"/>
                              </a:rPr>
                              <m:t>𝓒</m:t>
                            </m:r>
                          </m:den>
                        </m:f>
                      </m:e>
                    </m:rad>
                  </m:oMath>
                </m:oMathPara>
              </a14:m>
              <a:endParaRPr lang="en-US" sz="1100"/>
            </a:p>
          </xdr:txBody>
        </xdr:sp>
      </mc:Choice>
      <mc:Fallback xmlns="">
        <xdr:sp macro="" textlink="">
          <xdr:nvSpPr>
            <xdr:cNvPr id="317" name="TextBox 316"/>
            <xdr:cNvSpPr txBox="1"/>
          </xdr:nvSpPr>
          <xdr:spPr>
            <a:xfrm>
              <a:off x="2124075" y="96212025"/>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𝑍_𝑣</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𝓛)/</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50</xdr:row>
      <xdr:rowOff>0</xdr:rowOff>
    </xdr:from>
    <xdr:ext cx="2717800" cy="504825"/>
    <mc:AlternateContent xmlns:mc="http://schemas.openxmlformats.org/markup-compatibility/2006" xmlns:a14="http://schemas.microsoft.com/office/drawing/2010/main">
      <mc:Choice Requires="a14">
        <xdr:sp macro="" textlink="">
          <xdr:nvSpPr>
            <xdr:cNvPr id="324" name="TextBox 323"/>
            <xdr:cNvSpPr txBox="1"/>
          </xdr:nvSpPr>
          <xdr:spPr>
            <a:xfrm>
              <a:off x="2124075" y="20126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i="1">
                        <a:latin typeface="Cambria Math"/>
                      </a:rPr>
                      <m:t>𝛼</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𝜋𝜀</m:t>
                            </m:r>
                          </m:e>
                          <m:sub>
                            <m:r>
                              <a:rPr lang="en-US" sz="110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num>
                      <m:den>
                        <m:r>
                          <m:rPr>
                            <m:nor/>
                          </m:rPr>
                          <a:rPr lang="en-US" i="1"/>
                          <m:t>ħ</m:t>
                        </m:r>
                        <m:r>
                          <a:rPr lang="en-US" sz="1100" b="0" i="1">
                            <a:solidFill>
                              <a:schemeClr val="tx1"/>
                            </a:solidFill>
                            <a:effectLst/>
                            <a:latin typeface="Cambria Math"/>
                            <a:ea typeface="+mn-ea"/>
                            <a:cs typeface="+mn-cs"/>
                          </a:rPr>
                          <m:t>𝑐</m:t>
                        </m:r>
                      </m:den>
                    </m:f>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𝜋𝜇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i="1">
                            <a:solidFill>
                              <a:schemeClr val="tx1"/>
                            </a:solidFill>
                            <a:effectLst/>
                            <a:latin typeface="+mn-lt"/>
                            <a:ea typeface="+mn-ea"/>
                            <a:cs typeface="+mn-cs"/>
                          </a:rPr>
                          <m:t>ħ</m:t>
                        </m:r>
                        <m:r>
                          <a:rPr lang="en-US" sz="1100" b="0" i="1">
                            <a:solidFill>
                              <a:schemeClr val="tx1"/>
                            </a:solidFill>
                            <a:effectLst/>
                            <a:latin typeface="Cambria Math"/>
                            <a:ea typeface="+mn-ea"/>
                            <a:cs typeface="+mn-cs"/>
                          </a:rPr>
                          <m:t>𝑐</m:t>
                        </m:r>
                      </m:num>
                      <m:den>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324" name="TextBox 323"/>
            <xdr:cNvSpPr txBox="1"/>
          </xdr:nvSpPr>
          <xdr:spPr>
            <a:xfrm>
              <a:off x="2124075" y="201263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i="0">
                  <a:latin typeface="Cambria Math"/>
                </a:rPr>
                <a:t>𝛼</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1/〖4𝜋𝜀〗_</a:t>
              </a:r>
              <a:r>
                <a:rPr lang="en-US" sz="1100" i="0">
                  <a:solidFill>
                    <a:schemeClr val="tx1"/>
                  </a:solidFill>
                  <a:effectLst/>
                  <a:latin typeface="Cambria Math"/>
                  <a:ea typeface="+mn-ea"/>
                  <a:cs typeface="+mn-cs"/>
                </a:rPr>
                <a:t>0 </a:t>
              </a:r>
              <a:r>
                <a:rPr lang="en-US" sz="1100" b="0" i="0">
                  <a:solidFill>
                    <a:schemeClr val="tx1"/>
                  </a:solidFill>
                  <a:effectLst/>
                  <a:latin typeface="Cambria Math"/>
                  <a:ea typeface="+mn-ea"/>
                  <a:cs typeface="+mn-cs"/>
                </a:rPr>
                <a:t>   𝑞^2/("</a:t>
              </a:r>
              <a:r>
                <a:rPr lang="en-US" i="0"/>
                <a:t>ħ</a:t>
              </a:r>
              <a:r>
                <a:rPr lang="en-US" sz="1100" b="0" i="0">
                  <a:solidFill>
                    <a:schemeClr val="tx1"/>
                  </a:solidFill>
                  <a:effectLst/>
                  <a:latin typeface="Cambria Math"/>
                  <a:ea typeface="+mn-ea"/>
                  <a:cs typeface="+mn-cs"/>
                </a:rPr>
                <a:t>" 𝑐)</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𝜋𝜇〗_0  </a:t>
              </a:r>
              <a:r>
                <a:rPr lang="en-US" sz="1100" i="0">
                  <a:solidFill>
                    <a:schemeClr val="tx1"/>
                  </a:solidFill>
                  <a:effectLst/>
                  <a:latin typeface="+mn-lt"/>
                  <a:ea typeface="+mn-ea"/>
                  <a:cs typeface="+mn-cs"/>
                </a:rPr>
                <a:t> </a:t>
              </a:r>
              <a:r>
                <a:rPr lang="en-US" sz="1100" b="0" i="0">
                  <a:solidFill>
                    <a:schemeClr val="tx1"/>
                  </a:solidFill>
                  <a:effectLst/>
                  <a:latin typeface="Cambria Math"/>
                  <a:ea typeface="+mn-ea"/>
                  <a:cs typeface="+mn-cs"/>
                </a:rPr>
                <a:t>(</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ħ</a:t>
              </a:r>
              <a:r>
                <a:rPr lang="en-US" sz="1100" b="0" i="0">
                  <a:solidFill>
                    <a:schemeClr val="tx1"/>
                  </a:solidFill>
                  <a:effectLst/>
                  <a:latin typeface="Cambria Math"/>
                  <a:ea typeface="+mn-ea"/>
                  <a:cs typeface="+mn-cs"/>
                </a:rPr>
                <a:t>" 𝑐)/</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49</xdr:row>
      <xdr:rowOff>0</xdr:rowOff>
    </xdr:from>
    <xdr:ext cx="2717800" cy="504825"/>
    <mc:AlternateContent xmlns:mc="http://schemas.openxmlformats.org/markup-compatibility/2006" xmlns:a14="http://schemas.microsoft.com/office/drawing/2010/main">
      <mc:Choice Requires="a14">
        <xdr:sp macro="" textlink="">
          <xdr:nvSpPr>
            <xdr:cNvPr id="328" name="TextBox 327"/>
            <xdr:cNvSpPr txBox="1"/>
          </xdr:nvSpPr>
          <xdr:spPr>
            <a:xfrm>
              <a:off x="2124075" y="196215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i="1">
                        <a:latin typeface="Cambria Math"/>
                      </a:rPr>
                      <m:t>𝛼</m:t>
                    </m:r>
                    <m:r>
                      <a:rPr lang="el-GR" sz="1100" i="1">
                        <a:latin typeface="Cambria Math"/>
                      </a:rPr>
                      <m:t>=2</m:t>
                    </m:r>
                    <m:r>
                      <a:rPr lang="en-US" sz="1100" b="0" i="1">
                        <a:solidFill>
                          <a:schemeClr val="tx1"/>
                        </a:solidFill>
                        <a:effectLst/>
                        <a:latin typeface="Cambria Math"/>
                        <a:ea typeface="+mn-ea"/>
                        <a:cs typeface="+mn-cs"/>
                      </a:rPr>
                      <m:t>𝜋𝛽</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2 </m:t>
                        </m:r>
                        <m:r>
                          <a:rPr lang="en-US" sz="1100" b="0" i="1">
                            <a:solidFill>
                              <a:schemeClr val="tx1"/>
                            </a:solidFill>
                            <a:effectLst/>
                            <a:latin typeface="Cambria Math"/>
                            <a:ea typeface="+mn-ea"/>
                            <a:cs typeface="+mn-cs"/>
                          </a:rPr>
                          <m:t>h</m:t>
                        </m:r>
                      </m:den>
                    </m:f>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r>
                          <m:rPr>
                            <m:nor/>
                          </m:rPr>
                          <a:rPr lang="en-US" sz="1100" b="0" i="1">
                            <a:solidFill>
                              <a:schemeClr val="tx1"/>
                            </a:solidFill>
                            <a:effectLst/>
                            <a:latin typeface="+mn-lt"/>
                            <a:ea typeface="+mn-ea"/>
                            <a:cs typeface="+mn-cs"/>
                          </a:rPr>
                          <m:t> </m:t>
                        </m:r>
                        <m:r>
                          <a:rPr lang="en-US" sz="1100" b="0" i="1">
                            <a:solidFill>
                              <a:schemeClr val="tx1"/>
                            </a:solidFill>
                            <a:effectLst/>
                            <a:latin typeface="Cambria Math"/>
                            <a:ea typeface="+mn-ea"/>
                            <a:cs typeface="+mn-cs"/>
                          </a:rPr>
                          <m:t>h</m:t>
                        </m:r>
                      </m:num>
                      <m:den>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Cambria Math"/>
                                <a:ea typeface="+mn-ea"/>
                                <a:cs typeface="+mn-cs"/>
                              </a:rPr>
                              <m:t>2 </m:t>
                            </m:r>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328" name="TextBox 327"/>
            <xdr:cNvSpPr txBox="1"/>
          </xdr:nvSpPr>
          <xdr:spPr>
            <a:xfrm>
              <a:off x="2124075" y="196215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i="0">
                  <a:latin typeface="Cambria Math"/>
                </a:rPr>
                <a:t>𝛼=2</a:t>
              </a:r>
              <a:r>
                <a:rPr lang="en-US" sz="1100" b="0" i="0">
                  <a:solidFill>
                    <a:schemeClr val="tx1"/>
                  </a:solidFill>
                  <a:effectLst/>
                  <a:latin typeface="Cambria Math"/>
                  <a:ea typeface="+mn-ea"/>
                  <a:cs typeface="+mn-cs"/>
                </a:rPr>
                <a:t>𝜋𝛽</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𝑞^2)/(2 ℎ)</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ℎ)/〖"2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48</xdr:row>
      <xdr:rowOff>0</xdr:rowOff>
    </xdr:from>
    <xdr:ext cx="2717800" cy="495300"/>
    <mc:AlternateContent xmlns:mc="http://schemas.openxmlformats.org/markup-compatibility/2006" xmlns:a14="http://schemas.microsoft.com/office/drawing/2010/main">
      <mc:Choice Requires="a14">
        <xdr:sp macro="" textlink="">
          <xdr:nvSpPr>
            <xdr:cNvPr id="336" name="TextBox 335"/>
            <xdr:cNvSpPr txBox="1"/>
          </xdr:nvSpPr>
          <xdr:spPr>
            <a:xfrm>
              <a:off x="2124075" y="191262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lang="en-US" sz="1100" i="1">
                        <a:latin typeface="Cambria Math"/>
                      </a:rPr>
                      <m:t>h</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num>
                      <m:den>
                        <m:r>
                          <a:rPr lang="el-GR" sz="1100" b="0" i="1">
                            <a:solidFill>
                              <a:schemeClr val="tx1"/>
                            </a:solidFill>
                            <a:effectLst/>
                            <a:latin typeface="Cambria Math"/>
                            <a:ea typeface="+mn-ea"/>
                            <a:cs typeface="+mn-cs"/>
                          </a:rPr>
                          <m:t>𝜂</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r>
                          <a:rPr lang="en-US" sz="1100" b="0" i="1">
                            <a:solidFill>
                              <a:schemeClr val="tx1"/>
                            </a:solidFill>
                            <a:effectLst/>
                            <a:latin typeface="Cambria Math"/>
                            <a:ea typeface="+mn-ea"/>
                            <a:cs typeface="+mn-cs"/>
                          </a:rPr>
                          <m:t> </m:t>
                        </m:r>
                      </m:num>
                      <m:den>
                        <m:r>
                          <a:rPr lang="en-US" sz="1100" b="0" i="1">
                            <a:solidFill>
                              <a:schemeClr val="tx1"/>
                            </a:solidFill>
                            <a:effectLst/>
                            <a:latin typeface="Cambria Math"/>
                            <a:ea typeface="+mn-ea"/>
                            <a:cs typeface="+mn-cs"/>
                          </a:rPr>
                          <m:t>2 </m:t>
                        </m:r>
                        <m:r>
                          <a:rPr lang="el-GR" sz="1100" i="1">
                            <a:solidFill>
                              <a:schemeClr val="tx1"/>
                            </a:solidFill>
                            <a:effectLst/>
                            <a:latin typeface="Cambria Math"/>
                            <a:ea typeface="+mn-ea"/>
                            <a:cs typeface="+mn-cs"/>
                          </a:rPr>
                          <m:t>𝛼</m:t>
                        </m:r>
                      </m:den>
                    </m:f>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336" name="TextBox 335"/>
            <xdr:cNvSpPr txBox="1"/>
          </xdr:nvSpPr>
          <xdr:spPr>
            <a:xfrm>
              <a:off x="2124075" y="191262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latin typeface="Cambria Math"/>
                </a:rPr>
                <a:t>ℎ</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𝑞^2</a:t>
              </a:r>
              <a:endParaRPr lang="en-US">
                <a:effectLst/>
              </a:endParaRPr>
            </a:p>
          </xdr:txBody>
        </xdr:sp>
      </mc:Fallback>
    </mc:AlternateContent>
    <xdr:clientData/>
  </xdr:oneCellAnchor>
  <xdr:oneCellAnchor>
    <xdr:from>
      <xdr:col>1</xdr:col>
      <xdr:colOff>0</xdr:colOff>
      <xdr:row>57</xdr:row>
      <xdr:rowOff>0</xdr:rowOff>
    </xdr:from>
    <xdr:ext cx="2717800" cy="504825"/>
    <mc:AlternateContent xmlns:mc="http://schemas.openxmlformats.org/markup-compatibility/2006" xmlns:a14="http://schemas.microsoft.com/office/drawing/2010/main">
      <mc:Choice Requires="a14">
        <xdr:sp macro="" textlink="">
          <xdr:nvSpPr>
            <xdr:cNvPr id="348" name="TextBox 347"/>
            <xdr:cNvSpPr txBox="1"/>
          </xdr:nvSpPr>
          <xdr:spPr>
            <a:xfrm>
              <a:off x="2124075" y="230600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mn-lt"/>
                            <a:ea typeface="+mn-ea"/>
                            <a:cs typeface="+mn-cs"/>
                          </a:rPr>
                          <m:t>h</m:t>
                        </m:r>
                        <m:r>
                          <m:rPr>
                            <m:nor/>
                          </m:rPr>
                          <a:rPr lang="en-US" sz="1100" b="0" i="1">
                            <a:solidFill>
                              <a:schemeClr val="tx1"/>
                            </a:solidFill>
                            <a:effectLst/>
                            <a:latin typeface="+mn-lt"/>
                            <a:ea typeface="+mn-ea"/>
                            <a:cs typeface="+mn-cs"/>
                          </a:rPr>
                          <m:t> </m:t>
                        </m:r>
                        <m:r>
                          <m:rPr>
                            <m:nor/>
                          </m:rPr>
                          <a:rPr lang="en-US" sz="1100" b="0" i="1">
                            <a:solidFill>
                              <a:schemeClr val="tx1"/>
                            </a:solidFill>
                            <a:effectLst/>
                            <a:latin typeface="+mn-lt"/>
                            <a:ea typeface="+mn-ea"/>
                            <a:cs typeface="+mn-cs"/>
                          </a:rPr>
                          <m:t>c</m:t>
                        </m:r>
                        <m:r>
                          <m:rPr>
                            <m:nor/>
                          </m:rPr>
                          <a:rPr lang="en-US" sz="1100" b="0" i="1">
                            <a:solidFill>
                              <a:schemeClr val="tx1"/>
                            </a:solidFill>
                            <a:effectLst/>
                            <a:latin typeface="+mn-lt"/>
                            <a:ea typeface="+mn-ea"/>
                            <a:cs typeface="+mn-cs"/>
                          </a:rPr>
                          <m:t> </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den>
                    </m:f>
                  </m:oMath>
                </m:oMathPara>
              </a14:m>
              <a:endParaRPr lang="en-US" sz="1100"/>
            </a:p>
          </xdr:txBody>
        </xdr:sp>
      </mc:Choice>
      <mc:Fallback xmlns="">
        <xdr:sp macro="" textlink="">
          <xdr:nvSpPr>
            <xdr:cNvPr id="348" name="TextBox 347"/>
            <xdr:cNvSpPr txBox="1"/>
          </xdr:nvSpPr>
          <xdr:spPr>
            <a:xfrm>
              <a:off x="2124075" y="230600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𝑊_𝑝=〖𝑚_𝑝  𝑐〗^2=〖𝑘_𝑝  𝜆_𝑝〗^2= ℎ 𝑓_𝑝= </a:t>
              </a:r>
              <a:r>
                <a:rPr lang="en-US" sz="1100" b="0" i="0">
                  <a:solidFill>
                    <a:schemeClr val="tx1"/>
                  </a:solidFill>
                  <a:effectLst/>
                  <a:latin typeface="+mn-lt"/>
                  <a:ea typeface="+mn-ea"/>
                  <a:cs typeface="+mn-cs"/>
                </a:rPr>
                <a:t> "h c </a:t>
              </a:r>
              <a:r>
                <a:rPr lang="en-US" sz="1100" b="0" i="0">
                  <a:solidFill>
                    <a:schemeClr val="tx1"/>
                  </a:solidFill>
                  <a:effectLst/>
                  <a:latin typeface="Cambria Math"/>
                  <a:ea typeface="+mn-ea"/>
                  <a:cs typeface="+mn-cs"/>
                </a:rPr>
                <a:t>" /𝜆_𝑝 </a:t>
              </a:r>
              <a:endParaRPr lang="en-US" sz="1100"/>
            </a:p>
          </xdr:txBody>
        </xdr:sp>
      </mc:Fallback>
    </mc:AlternateContent>
    <xdr:clientData/>
  </xdr:oneCellAnchor>
  <xdr:oneCellAnchor>
    <xdr:from>
      <xdr:col>1</xdr:col>
      <xdr:colOff>0</xdr:colOff>
      <xdr:row>58</xdr:row>
      <xdr:rowOff>0</xdr:rowOff>
    </xdr:from>
    <xdr:ext cx="2717800" cy="495300"/>
    <mc:AlternateContent xmlns:mc="http://schemas.openxmlformats.org/markup-compatibility/2006" xmlns:a14="http://schemas.microsoft.com/office/drawing/2010/main">
      <mc:Choice Requires="a14">
        <xdr:sp macro="" textlink="">
          <xdr:nvSpPr>
            <xdr:cNvPr id="349" name="TextBox 348"/>
            <xdr:cNvSpPr txBox="1"/>
          </xdr:nvSpPr>
          <xdr:spPr>
            <a:xfrm>
              <a:off x="2124075" y="235648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mn-lt"/>
                            <a:ea typeface="+mn-ea"/>
                            <a:cs typeface="+mn-cs"/>
                          </a:rPr>
                          <m:t>h</m:t>
                        </m:r>
                        <m:r>
                          <m:rPr>
                            <m:nor/>
                          </m:rPr>
                          <a:rPr lang="en-US" sz="1100" b="0" i="1">
                            <a:solidFill>
                              <a:schemeClr val="tx1"/>
                            </a:solidFill>
                            <a:effectLst/>
                            <a:latin typeface="+mn-lt"/>
                            <a:ea typeface="+mn-ea"/>
                            <a:cs typeface="+mn-cs"/>
                          </a:rPr>
                          <m:t> </m:t>
                        </m:r>
                        <m:r>
                          <m:rPr>
                            <m:nor/>
                          </m:rPr>
                          <a:rPr lang="en-US" sz="1100" b="0" i="1">
                            <a:solidFill>
                              <a:schemeClr val="tx1"/>
                            </a:solidFill>
                            <a:effectLst/>
                            <a:latin typeface="+mn-lt"/>
                            <a:ea typeface="+mn-ea"/>
                            <a:cs typeface="+mn-cs"/>
                          </a:rPr>
                          <m:t>c</m:t>
                        </m:r>
                        <m:r>
                          <m:rPr>
                            <m:nor/>
                          </m:rPr>
                          <a:rPr lang="en-US" sz="1100" b="0" i="1">
                            <a:solidFill>
                              <a:schemeClr val="tx1"/>
                            </a:solidFill>
                            <a:effectLst/>
                            <a:latin typeface="+mn-lt"/>
                            <a:ea typeface="+mn-ea"/>
                            <a:cs typeface="+mn-cs"/>
                          </a:rPr>
                          <m:t> </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den>
                    </m:f>
                  </m:oMath>
                </m:oMathPara>
              </a14:m>
              <a:endParaRPr lang="en-US" sz="1100"/>
            </a:p>
          </xdr:txBody>
        </xdr:sp>
      </mc:Choice>
      <mc:Fallback xmlns="">
        <xdr:sp macro="" textlink="">
          <xdr:nvSpPr>
            <xdr:cNvPr id="349" name="TextBox 348"/>
            <xdr:cNvSpPr txBox="1"/>
          </xdr:nvSpPr>
          <xdr:spPr>
            <a:xfrm>
              <a:off x="2124075" y="235648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𝑊_𝑛=〖𝑚_𝑛  𝑐〗^2=〖𝑘_𝑛  𝜆_𝑛〗^2= ℎ 𝑓_𝑛= </a:t>
              </a:r>
              <a:r>
                <a:rPr lang="en-US" sz="1100" b="0" i="0">
                  <a:solidFill>
                    <a:schemeClr val="tx1"/>
                  </a:solidFill>
                  <a:effectLst/>
                  <a:latin typeface="+mn-lt"/>
                  <a:ea typeface="+mn-ea"/>
                  <a:cs typeface="+mn-cs"/>
                </a:rPr>
                <a:t> "h c </a:t>
              </a:r>
              <a:r>
                <a:rPr lang="en-US" sz="1100" b="0" i="0">
                  <a:solidFill>
                    <a:schemeClr val="tx1"/>
                  </a:solidFill>
                  <a:effectLst/>
                  <a:latin typeface="Cambria Math"/>
                  <a:ea typeface="+mn-ea"/>
                  <a:cs typeface="+mn-cs"/>
                </a:rPr>
                <a:t>" /𝜆_𝑛 </a:t>
              </a:r>
              <a:endParaRPr lang="en-US" sz="1100"/>
            </a:p>
          </xdr:txBody>
        </xdr:sp>
      </mc:Fallback>
    </mc:AlternateContent>
    <xdr:clientData/>
  </xdr:oneCellAnchor>
  <xdr:oneCellAnchor>
    <xdr:from>
      <xdr:col>1</xdr:col>
      <xdr:colOff>0</xdr:colOff>
      <xdr:row>62</xdr:row>
      <xdr:rowOff>0</xdr:rowOff>
    </xdr:from>
    <xdr:ext cx="2717800" cy="495300"/>
    <mc:AlternateContent xmlns:mc="http://schemas.openxmlformats.org/markup-compatibility/2006" xmlns:a14="http://schemas.microsoft.com/office/drawing/2010/main">
      <mc:Choice Requires="a14">
        <xdr:sp macro="" textlink="">
          <xdr:nvSpPr>
            <xdr:cNvPr id="350" name="TextBox 349"/>
            <xdr:cNvSpPr txBox="1"/>
          </xdr:nvSpPr>
          <xdr:spPr>
            <a:xfrm>
              <a:off x="2124075" y="254412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350" name="TextBox 349"/>
            <xdr:cNvSpPr txBox="1"/>
          </xdr:nvSpPr>
          <xdr:spPr>
            <a:xfrm>
              <a:off x="2124075" y="254412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𝜆_𝑒</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/(𝑚_𝑒  𝑐)</a:t>
              </a:r>
              <a:endParaRPr lang="en-US" sz="1100"/>
            </a:p>
          </xdr:txBody>
        </xdr:sp>
      </mc:Fallback>
    </mc:AlternateContent>
    <xdr:clientData/>
  </xdr:oneCellAnchor>
  <xdr:oneCellAnchor>
    <xdr:from>
      <xdr:col>1</xdr:col>
      <xdr:colOff>0</xdr:colOff>
      <xdr:row>63</xdr:row>
      <xdr:rowOff>0</xdr:rowOff>
    </xdr:from>
    <xdr:ext cx="2717800" cy="504825"/>
    <mc:AlternateContent xmlns:mc="http://schemas.openxmlformats.org/markup-compatibility/2006" xmlns:a14="http://schemas.microsoft.com/office/drawing/2010/main">
      <mc:Choice Requires="a14">
        <xdr:sp macro="" textlink="">
          <xdr:nvSpPr>
            <xdr:cNvPr id="351" name="TextBox 350"/>
            <xdr:cNvSpPr txBox="1"/>
          </xdr:nvSpPr>
          <xdr:spPr>
            <a:xfrm>
              <a:off x="2124075" y="2593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351" name="TextBox 350"/>
            <xdr:cNvSpPr txBox="1"/>
          </xdr:nvSpPr>
          <xdr:spPr>
            <a:xfrm>
              <a:off x="2124075" y="2593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𝜆_𝑝</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/(𝑚_𝑝  𝑐)</a:t>
              </a:r>
              <a:endParaRPr lang="en-US" sz="1100"/>
            </a:p>
          </xdr:txBody>
        </xdr:sp>
      </mc:Fallback>
    </mc:AlternateContent>
    <xdr:clientData/>
  </xdr:oneCellAnchor>
  <xdr:oneCellAnchor>
    <xdr:from>
      <xdr:col>1</xdr:col>
      <xdr:colOff>0</xdr:colOff>
      <xdr:row>64</xdr:row>
      <xdr:rowOff>0</xdr:rowOff>
    </xdr:from>
    <xdr:ext cx="2717800" cy="495300"/>
    <mc:AlternateContent xmlns:mc="http://schemas.openxmlformats.org/markup-compatibility/2006" xmlns:a14="http://schemas.microsoft.com/office/drawing/2010/main">
      <mc:Choice Requires="a14">
        <xdr:sp macro="" textlink="">
          <xdr:nvSpPr>
            <xdr:cNvPr id="352" name="TextBox 351"/>
            <xdr:cNvSpPr txBox="1"/>
          </xdr:nvSpPr>
          <xdr:spPr>
            <a:xfrm>
              <a:off x="2124075" y="264414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352" name="TextBox 351"/>
            <xdr:cNvSpPr txBox="1"/>
          </xdr:nvSpPr>
          <xdr:spPr>
            <a:xfrm>
              <a:off x="2124075" y="264414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𝜆_𝑛</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/(𝑚_𝑛  𝑐)</a:t>
              </a:r>
              <a:endParaRPr lang="en-US" sz="1100"/>
            </a:p>
          </xdr:txBody>
        </xdr:sp>
      </mc:Fallback>
    </mc:AlternateContent>
    <xdr:clientData/>
  </xdr:oneCellAnchor>
  <xdr:oneCellAnchor>
    <xdr:from>
      <xdr:col>1</xdr:col>
      <xdr:colOff>0</xdr:colOff>
      <xdr:row>65</xdr:row>
      <xdr:rowOff>0</xdr:rowOff>
    </xdr:from>
    <xdr:ext cx="2717800" cy="504825"/>
    <mc:AlternateContent xmlns:mc="http://schemas.openxmlformats.org/markup-compatibility/2006" xmlns:a14="http://schemas.microsoft.com/office/drawing/2010/main">
      <mc:Choice Requires="a14">
        <xdr:sp macro="" textlink="">
          <xdr:nvSpPr>
            <xdr:cNvPr id="353" name="TextBox 352"/>
            <xdr:cNvSpPr txBox="1"/>
          </xdr:nvSpPr>
          <xdr:spPr>
            <a:xfrm>
              <a:off x="2124075" y="269367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53" name="TextBox 352"/>
            <xdr:cNvSpPr txBox="1"/>
          </xdr:nvSpPr>
          <xdr:spPr>
            <a:xfrm>
              <a:off x="2124075" y="269367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𝑊_𝑒/〖〖 𝜆〗_𝑒〗^2 </a:t>
              </a:r>
              <a:endParaRPr lang="en-US">
                <a:effectLst/>
              </a:endParaRPr>
            </a:p>
          </xdr:txBody>
        </xdr:sp>
      </mc:Fallback>
    </mc:AlternateContent>
    <xdr:clientData/>
  </xdr:oneCellAnchor>
  <xdr:oneCellAnchor>
    <xdr:from>
      <xdr:col>1</xdr:col>
      <xdr:colOff>0</xdr:colOff>
      <xdr:row>66</xdr:row>
      <xdr:rowOff>0</xdr:rowOff>
    </xdr:from>
    <xdr:ext cx="2717800" cy="533400"/>
    <mc:AlternateContent xmlns:mc="http://schemas.openxmlformats.org/markup-compatibility/2006" xmlns:a14="http://schemas.microsoft.com/office/drawing/2010/main">
      <mc:Choice Requires="a14">
        <xdr:sp macro="" textlink="">
          <xdr:nvSpPr>
            <xdr:cNvPr id="354" name="TextBox 353"/>
            <xdr:cNvSpPr txBox="1"/>
          </xdr:nvSpPr>
          <xdr:spPr>
            <a:xfrm>
              <a:off x="2124075" y="274415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54" name="TextBox 353"/>
            <xdr:cNvSpPr txBox="1"/>
          </xdr:nvSpPr>
          <xdr:spPr>
            <a:xfrm>
              <a:off x="2124075" y="274415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𝑘_𝑝</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𝑊_𝑝/〖〖 𝜆〗_𝑝〗^2 </a:t>
              </a:r>
              <a:endParaRPr lang="en-US">
                <a:effectLst/>
              </a:endParaRPr>
            </a:p>
          </xdr:txBody>
        </xdr:sp>
      </mc:Fallback>
    </mc:AlternateContent>
    <xdr:clientData/>
  </xdr:oneCellAnchor>
  <xdr:oneCellAnchor>
    <xdr:from>
      <xdr:col>1</xdr:col>
      <xdr:colOff>0</xdr:colOff>
      <xdr:row>67</xdr:row>
      <xdr:rowOff>0</xdr:rowOff>
    </xdr:from>
    <xdr:ext cx="2717800" cy="504825"/>
    <mc:AlternateContent xmlns:mc="http://schemas.openxmlformats.org/markup-compatibility/2006" xmlns:a14="http://schemas.microsoft.com/office/drawing/2010/main">
      <mc:Choice Requires="a14">
        <xdr:sp macro="" textlink="">
          <xdr:nvSpPr>
            <xdr:cNvPr id="355" name="TextBox 354"/>
            <xdr:cNvSpPr txBox="1"/>
          </xdr:nvSpPr>
          <xdr:spPr>
            <a:xfrm>
              <a:off x="2124075" y="279749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55" name="TextBox 354"/>
            <xdr:cNvSpPr txBox="1"/>
          </xdr:nvSpPr>
          <xdr:spPr>
            <a:xfrm>
              <a:off x="2124075" y="279749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𝑘_𝑛</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𝑊_𝑛/〖〖 𝜆〗_𝑛〗^2 </a:t>
              </a:r>
              <a:endParaRPr lang="en-US">
                <a:effectLst/>
              </a:endParaRPr>
            </a:p>
          </xdr:txBody>
        </xdr:sp>
      </mc:Fallback>
    </mc:AlternateContent>
    <xdr:clientData/>
  </xdr:oneCellAnchor>
  <xdr:oneCellAnchor>
    <xdr:from>
      <xdr:col>1</xdr:col>
      <xdr:colOff>0</xdr:colOff>
      <xdr:row>59</xdr:row>
      <xdr:rowOff>0</xdr:rowOff>
    </xdr:from>
    <xdr:ext cx="2717800" cy="457200"/>
    <mc:AlternateContent xmlns:mc="http://schemas.openxmlformats.org/markup-compatibility/2006" xmlns:a14="http://schemas.microsoft.com/office/drawing/2010/main">
      <mc:Choice Requires="a14">
        <xdr:sp macro="" textlink="">
          <xdr:nvSpPr>
            <xdr:cNvPr id="362" name="TextBox 361"/>
            <xdr:cNvSpPr txBox="1"/>
          </xdr:nvSpPr>
          <xdr:spPr>
            <a:xfrm>
              <a:off x="2124075" y="240601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h</m:t>
                        </m:r>
                      </m:den>
                    </m:f>
                  </m:oMath>
                </m:oMathPara>
              </a14:m>
              <a:endParaRPr lang="en-US" sz="1100"/>
            </a:p>
          </xdr:txBody>
        </xdr:sp>
      </mc:Choice>
      <mc:Fallback xmlns="">
        <xdr:sp macro="" textlink="">
          <xdr:nvSpPr>
            <xdr:cNvPr id="362" name="TextBox 361"/>
            <xdr:cNvSpPr txBox="1"/>
          </xdr:nvSpPr>
          <xdr:spPr>
            <a:xfrm>
              <a:off x="2124075" y="240601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a:t>
              </a:r>
              <a:r>
                <a:rPr lang="el-GR" sz="1100" b="0" i="0">
                  <a:solidFill>
                    <a:schemeClr val="tx1"/>
                  </a:solidFill>
                  <a:effectLst/>
                  <a:latin typeface="Cambria Math"/>
                  <a:ea typeface="+mn-ea"/>
                  <a:cs typeface="+mn-cs"/>
                </a:rPr>
                <a:t> </a:t>
              </a:r>
              <a:r>
                <a:rPr lang="el-GR" sz="1100" i="0">
                  <a:latin typeface="Cambria Math"/>
                </a:rPr>
                <a:t> =</a:t>
              </a:r>
              <a:r>
                <a:rPr lang="en-US" sz="1100" b="0" i="0">
                  <a:solidFill>
                    <a:schemeClr val="tx1"/>
                  </a:solidFill>
                  <a:effectLst/>
                  <a:latin typeface="Cambria Math"/>
                  <a:ea typeface="+mn-ea"/>
                  <a:cs typeface="+mn-cs"/>
                </a:rPr>
                <a:t>𝑊_𝑒/ℎ</a:t>
              </a:r>
              <a:endParaRPr lang="en-US" sz="1100"/>
            </a:p>
          </xdr:txBody>
        </xdr:sp>
      </mc:Fallback>
    </mc:AlternateContent>
    <xdr:clientData/>
  </xdr:oneCellAnchor>
  <xdr:oneCellAnchor>
    <xdr:from>
      <xdr:col>1</xdr:col>
      <xdr:colOff>0</xdr:colOff>
      <xdr:row>60</xdr:row>
      <xdr:rowOff>0</xdr:rowOff>
    </xdr:from>
    <xdr:ext cx="2717800" cy="466725"/>
    <mc:AlternateContent xmlns:mc="http://schemas.openxmlformats.org/markup-compatibility/2006" xmlns:a14="http://schemas.microsoft.com/office/drawing/2010/main">
      <mc:Choice Requires="a14">
        <xdr:sp macro="" textlink="">
          <xdr:nvSpPr>
            <xdr:cNvPr id="363" name="TextBox 362"/>
            <xdr:cNvSpPr txBox="1"/>
          </xdr:nvSpPr>
          <xdr:spPr>
            <a:xfrm>
              <a:off x="2124075" y="245173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r>
                      <a:rPr lang="el-GR"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h</m:t>
                        </m:r>
                      </m:den>
                    </m:f>
                  </m:oMath>
                </m:oMathPara>
              </a14:m>
              <a:endParaRPr lang="en-US" sz="1100"/>
            </a:p>
          </xdr:txBody>
        </xdr:sp>
      </mc:Choice>
      <mc:Fallback xmlns="">
        <xdr:sp macro="" textlink="">
          <xdr:nvSpPr>
            <xdr:cNvPr id="363" name="TextBox 362"/>
            <xdr:cNvSpPr txBox="1"/>
          </xdr:nvSpPr>
          <xdr:spPr>
            <a:xfrm>
              <a:off x="2124075" y="245173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𝑓_𝑝</a:t>
              </a:r>
              <a:r>
                <a:rPr lang="el-GR" sz="1100" b="0" i="0">
                  <a:solidFill>
                    <a:schemeClr val="tx1"/>
                  </a:solidFill>
                  <a:effectLst/>
                  <a:latin typeface="Cambria Math"/>
                  <a:ea typeface="+mn-ea"/>
                  <a:cs typeface="+mn-cs"/>
                </a:rPr>
                <a:t> </a:t>
              </a:r>
              <a:r>
                <a:rPr lang="el-GR" sz="1100" i="0">
                  <a:latin typeface="Cambria Math"/>
                </a:rPr>
                <a:t> =</a:t>
              </a:r>
              <a:r>
                <a:rPr lang="en-US" sz="1100" b="0" i="0">
                  <a:solidFill>
                    <a:schemeClr val="tx1"/>
                  </a:solidFill>
                  <a:effectLst/>
                  <a:latin typeface="Cambria Math"/>
                  <a:ea typeface="+mn-ea"/>
                  <a:cs typeface="+mn-cs"/>
                </a:rPr>
                <a:t>𝑊_𝑝/ℎ</a:t>
              </a:r>
              <a:endParaRPr lang="en-US" sz="1100"/>
            </a:p>
          </xdr:txBody>
        </xdr:sp>
      </mc:Fallback>
    </mc:AlternateContent>
    <xdr:clientData/>
  </xdr:oneCellAnchor>
  <xdr:oneCellAnchor>
    <xdr:from>
      <xdr:col>1</xdr:col>
      <xdr:colOff>0</xdr:colOff>
      <xdr:row>61</xdr:row>
      <xdr:rowOff>0</xdr:rowOff>
    </xdr:from>
    <xdr:ext cx="2717800" cy="457200"/>
    <mc:AlternateContent xmlns:mc="http://schemas.openxmlformats.org/markup-compatibility/2006" xmlns:a14="http://schemas.microsoft.com/office/drawing/2010/main">
      <mc:Choice Requires="a14">
        <xdr:sp macro="" textlink="">
          <xdr:nvSpPr>
            <xdr:cNvPr id="364" name="TextBox 363"/>
            <xdr:cNvSpPr txBox="1"/>
          </xdr:nvSpPr>
          <xdr:spPr>
            <a:xfrm>
              <a:off x="2124075" y="249840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r>
                      <a:rPr lang="el-GR"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h</m:t>
                        </m:r>
                      </m:den>
                    </m:f>
                  </m:oMath>
                </m:oMathPara>
              </a14:m>
              <a:endParaRPr lang="en-US" sz="1100"/>
            </a:p>
          </xdr:txBody>
        </xdr:sp>
      </mc:Choice>
      <mc:Fallback xmlns="">
        <xdr:sp macro="" textlink="">
          <xdr:nvSpPr>
            <xdr:cNvPr id="364" name="TextBox 363"/>
            <xdr:cNvSpPr txBox="1"/>
          </xdr:nvSpPr>
          <xdr:spPr>
            <a:xfrm>
              <a:off x="2124075" y="2498407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𝑓_𝑛</a:t>
              </a:r>
              <a:r>
                <a:rPr lang="el-GR" sz="1100" b="0" i="0">
                  <a:solidFill>
                    <a:schemeClr val="tx1"/>
                  </a:solidFill>
                  <a:effectLst/>
                  <a:latin typeface="Cambria Math"/>
                  <a:ea typeface="+mn-ea"/>
                  <a:cs typeface="+mn-cs"/>
                </a:rPr>
                <a:t> </a:t>
              </a:r>
              <a:r>
                <a:rPr lang="el-GR" sz="1100" i="0">
                  <a:latin typeface="Cambria Math"/>
                </a:rPr>
                <a:t> =</a:t>
              </a:r>
              <a:r>
                <a:rPr lang="en-US" sz="1100" b="0" i="0">
                  <a:solidFill>
                    <a:schemeClr val="tx1"/>
                  </a:solidFill>
                  <a:effectLst/>
                  <a:latin typeface="Cambria Math"/>
                  <a:ea typeface="+mn-ea"/>
                  <a:cs typeface="+mn-cs"/>
                </a:rPr>
                <a:t>𝑊_𝑛/ℎ</a:t>
              </a:r>
              <a:endParaRPr lang="en-US" sz="1100"/>
            </a:p>
          </xdr:txBody>
        </xdr:sp>
      </mc:Fallback>
    </mc:AlternateContent>
    <xdr:clientData/>
  </xdr:oneCellAnchor>
  <xdr:oneCellAnchor>
    <xdr:from>
      <xdr:col>1</xdr:col>
      <xdr:colOff>0</xdr:colOff>
      <xdr:row>69</xdr:row>
      <xdr:rowOff>0</xdr:rowOff>
    </xdr:from>
    <xdr:ext cx="2717800" cy="514350"/>
    <mc:AlternateContent xmlns:mc="http://schemas.openxmlformats.org/markup-compatibility/2006" xmlns:a14="http://schemas.microsoft.com/office/drawing/2010/main">
      <mc:Choice Requires="a14">
        <xdr:sp macro="" textlink="">
          <xdr:nvSpPr>
            <xdr:cNvPr id="365" name="TextBox 364"/>
            <xdr:cNvSpPr txBox="1"/>
          </xdr:nvSpPr>
          <xdr:spPr>
            <a:xfrm>
              <a:off x="2124075" y="287274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den>
                    </m:f>
                  </m:oMath>
                </m:oMathPara>
              </a14:m>
              <a:endParaRPr lang="en-US">
                <a:effectLst/>
              </a:endParaRPr>
            </a:p>
          </xdr:txBody>
        </xdr:sp>
      </mc:Choice>
      <mc:Fallback xmlns="">
        <xdr:sp macro="" textlink="">
          <xdr:nvSpPr>
            <xdr:cNvPr id="365" name="TextBox 364"/>
            <xdr:cNvSpPr txBox="1"/>
          </xdr:nvSpPr>
          <xdr:spPr>
            <a:xfrm>
              <a:off x="2124075" y="287274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𝑘_𝑝/𝑘_𝑒 = 〖(𝑚_𝑝/𝑚_𝑒 )〗^3=  〖𝑚_𝑝〗^3/〖𝑚_𝑒〗^3 </a:t>
              </a:r>
              <a:endParaRPr lang="en-US">
                <a:effectLst/>
              </a:endParaRPr>
            </a:p>
          </xdr:txBody>
        </xdr:sp>
      </mc:Fallback>
    </mc:AlternateContent>
    <xdr:clientData/>
  </xdr:oneCellAnchor>
  <xdr:oneCellAnchor>
    <xdr:from>
      <xdr:col>1</xdr:col>
      <xdr:colOff>0</xdr:colOff>
      <xdr:row>70</xdr:row>
      <xdr:rowOff>0</xdr:rowOff>
    </xdr:from>
    <xdr:ext cx="2717800" cy="504825"/>
    <mc:AlternateContent xmlns:mc="http://schemas.openxmlformats.org/markup-compatibility/2006" xmlns:a14="http://schemas.microsoft.com/office/drawing/2010/main">
      <mc:Choice Requires="a14">
        <xdr:sp macro="" textlink="">
          <xdr:nvSpPr>
            <xdr:cNvPr id="366" name="TextBox 365"/>
            <xdr:cNvSpPr txBox="1"/>
          </xdr:nvSpPr>
          <xdr:spPr>
            <a:xfrm>
              <a:off x="2124075" y="292417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den>
                    </m:f>
                  </m:oMath>
                </m:oMathPara>
              </a14:m>
              <a:endParaRPr lang="en-US">
                <a:effectLst/>
              </a:endParaRPr>
            </a:p>
          </xdr:txBody>
        </xdr:sp>
      </mc:Choice>
      <mc:Fallback xmlns="">
        <xdr:sp macro="" textlink="">
          <xdr:nvSpPr>
            <xdr:cNvPr id="366" name="TextBox 365"/>
            <xdr:cNvSpPr txBox="1"/>
          </xdr:nvSpPr>
          <xdr:spPr>
            <a:xfrm>
              <a:off x="2124075" y="292417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𝑘_𝑛/𝑘_𝑒 = 〖(𝑚_𝑛/𝑚_𝑒 )〗^3=  〖𝑚_𝑛〗^3/〖𝑚_𝑒〗^3 </a:t>
              </a:r>
              <a:endParaRPr lang="en-US">
                <a:effectLst/>
              </a:endParaRPr>
            </a:p>
          </xdr:txBody>
        </xdr:sp>
      </mc:Fallback>
    </mc:AlternateContent>
    <xdr:clientData/>
  </xdr:oneCellAnchor>
  <xdr:oneCellAnchor>
    <xdr:from>
      <xdr:col>1</xdr:col>
      <xdr:colOff>0</xdr:colOff>
      <xdr:row>72</xdr:row>
      <xdr:rowOff>0</xdr:rowOff>
    </xdr:from>
    <xdr:ext cx="2717800" cy="542925"/>
    <mc:AlternateContent xmlns:mc="http://schemas.openxmlformats.org/markup-compatibility/2006" xmlns:a14="http://schemas.microsoft.com/office/drawing/2010/main">
      <mc:Choice Requires="a14">
        <xdr:sp macro="" textlink="">
          <xdr:nvSpPr>
            <xdr:cNvPr id="367" name="TextBox 366"/>
            <xdr:cNvSpPr txBox="1"/>
          </xdr:nvSpPr>
          <xdr:spPr>
            <a:xfrm>
              <a:off x="2124075" y="30260925"/>
              <a:ext cx="271780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67" name="TextBox 366"/>
            <xdr:cNvSpPr txBox="1"/>
          </xdr:nvSpPr>
          <xdr:spPr>
            <a:xfrm>
              <a:off x="2124075" y="30260925"/>
              <a:ext cx="271780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〖𝑓_𝑒〗^2/〖𝑚_𝑒〗^2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〖𝑓_𝑝〗^2/〖𝑚_𝑝〗^2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〖𝑓_𝑛〗^2/〖𝑚_𝑛〗^2 </a:t>
              </a:r>
              <a:endParaRPr lang="en-US">
                <a:effectLst/>
              </a:endParaRPr>
            </a:p>
          </xdr:txBody>
        </xdr:sp>
      </mc:Fallback>
    </mc:AlternateContent>
    <xdr:clientData/>
  </xdr:oneCellAnchor>
  <xdr:oneCellAnchor>
    <xdr:from>
      <xdr:col>1</xdr:col>
      <xdr:colOff>0</xdr:colOff>
      <xdr:row>71</xdr:row>
      <xdr:rowOff>0</xdr:rowOff>
    </xdr:from>
    <xdr:ext cx="2717800" cy="514350"/>
    <mc:AlternateContent xmlns:mc="http://schemas.openxmlformats.org/markup-compatibility/2006" xmlns:a14="http://schemas.microsoft.com/office/drawing/2010/main">
      <mc:Choice Requires="a14">
        <xdr:sp macro="" textlink="">
          <xdr:nvSpPr>
            <xdr:cNvPr id="368" name="TextBox 367"/>
            <xdr:cNvSpPr txBox="1"/>
          </xdr:nvSpPr>
          <xdr:spPr>
            <a:xfrm>
              <a:off x="2124075" y="297465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𝑝</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𝑛</m:t>
                            </m:r>
                          </m:sub>
                        </m:sSub>
                      </m:num>
                      <m:den>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den>
                    </m:f>
                  </m:oMath>
                </m:oMathPara>
              </a14:m>
              <a:endParaRPr lang="en-US">
                <a:effectLst/>
              </a:endParaRPr>
            </a:p>
          </xdr:txBody>
        </xdr:sp>
      </mc:Choice>
      <mc:Fallback xmlns="">
        <xdr:sp macro="" textlink="">
          <xdr:nvSpPr>
            <xdr:cNvPr id="368" name="TextBox 367"/>
            <xdr:cNvSpPr txBox="1"/>
          </xdr:nvSpPr>
          <xdr:spPr>
            <a:xfrm>
              <a:off x="2124075" y="297465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𝑘_𝑒/〖𝑚_𝑒〗^3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𝑘_𝑝/〖𝑚_𝑝〗^3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𝑘_𝑛/〖𝑚_𝑛〗^3 </a:t>
              </a:r>
              <a:endParaRPr lang="en-US">
                <a:effectLst/>
              </a:endParaRPr>
            </a:p>
          </xdr:txBody>
        </xdr:sp>
      </mc:Fallback>
    </mc:AlternateContent>
    <xdr:clientData/>
  </xdr:oneCellAnchor>
  <xdr:oneCellAnchor>
    <xdr:from>
      <xdr:col>1</xdr:col>
      <xdr:colOff>0</xdr:colOff>
      <xdr:row>73</xdr:row>
      <xdr:rowOff>0</xdr:rowOff>
    </xdr:from>
    <xdr:ext cx="2717800" cy="533400"/>
    <mc:AlternateContent xmlns:mc="http://schemas.openxmlformats.org/markup-compatibility/2006" xmlns:a14="http://schemas.microsoft.com/office/drawing/2010/main">
      <mc:Choice Requires="a14">
        <xdr:sp macro="" textlink="">
          <xdr:nvSpPr>
            <xdr:cNvPr id="369" name="TextBox 368"/>
            <xdr:cNvSpPr txBox="1"/>
          </xdr:nvSpPr>
          <xdr:spPr>
            <a:xfrm>
              <a:off x="2124075" y="308038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369" name="TextBox 368"/>
            <xdr:cNvSpPr txBox="1"/>
          </xdr:nvSpPr>
          <xdr:spPr>
            <a:xfrm>
              <a:off x="2124075" y="308038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𝑓_𝑒/𝑚_𝑒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𝑓_𝑝/𝑚_𝑝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𝑓_𝑛/𝑚_𝑛 =𝑐^2/ℎ</a:t>
              </a:r>
              <a:endParaRPr lang="en-US">
                <a:effectLst/>
              </a:endParaRPr>
            </a:p>
          </xdr:txBody>
        </xdr:sp>
      </mc:Fallback>
    </mc:AlternateContent>
    <xdr:clientData/>
  </xdr:oneCellAnchor>
  <xdr:oneCellAnchor>
    <xdr:from>
      <xdr:col>1</xdr:col>
      <xdr:colOff>0</xdr:colOff>
      <xdr:row>74</xdr:row>
      <xdr:rowOff>0</xdr:rowOff>
    </xdr:from>
    <xdr:ext cx="2717800" cy="542925"/>
    <mc:AlternateContent xmlns:mc="http://schemas.openxmlformats.org/markup-compatibility/2006" xmlns:a14="http://schemas.microsoft.com/office/drawing/2010/main">
      <mc:Choice Requires="a14">
        <xdr:sp macro="" textlink="">
          <xdr:nvSpPr>
            <xdr:cNvPr id="370" name="TextBox 369"/>
            <xdr:cNvSpPr txBox="1"/>
          </xdr:nvSpPr>
          <xdr:spPr>
            <a:xfrm>
              <a:off x="2124075" y="31337250"/>
              <a:ext cx="271780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𝑝</m:t>
                            </m:r>
                          </m:sub>
                        </m:sSub>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𝑛</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h</m:t>
                        </m:r>
                      </m:den>
                    </m:f>
                  </m:oMath>
                </m:oMathPara>
              </a14:m>
              <a:endParaRPr lang="en-US">
                <a:effectLst/>
              </a:endParaRPr>
            </a:p>
          </xdr:txBody>
        </xdr:sp>
      </mc:Choice>
      <mc:Fallback xmlns="">
        <xdr:sp macro="" textlink="">
          <xdr:nvSpPr>
            <xdr:cNvPr id="370" name="TextBox 369"/>
            <xdr:cNvSpPr txBox="1"/>
          </xdr:nvSpPr>
          <xdr:spPr>
            <a:xfrm>
              <a:off x="2124075" y="31337250"/>
              <a:ext cx="271780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〖𝑓_𝑒〗^3/𝑘_𝑒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〖𝑓_𝑝〗^3/𝑘_𝑝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〖𝑓_𝑛〗^3/𝑘_𝑛 =𝑐^2/ℎ</a:t>
              </a:r>
              <a:endParaRPr lang="en-US">
                <a:effectLst/>
              </a:endParaRPr>
            </a:p>
          </xdr:txBody>
        </xdr:sp>
      </mc:Fallback>
    </mc:AlternateContent>
    <xdr:clientData/>
  </xdr:oneCellAnchor>
  <xdr:oneCellAnchor>
    <xdr:from>
      <xdr:col>1</xdr:col>
      <xdr:colOff>0</xdr:colOff>
      <xdr:row>425</xdr:row>
      <xdr:rowOff>0</xdr:rowOff>
    </xdr:from>
    <xdr:ext cx="2717800" cy="504825"/>
    <mc:AlternateContent xmlns:mc="http://schemas.openxmlformats.org/markup-compatibility/2006" xmlns:a14="http://schemas.microsoft.com/office/drawing/2010/main">
      <mc:Choice Requires="a14">
        <xdr:sp macro="" textlink="">
          <xdr:nvSpPr>
            <xdr:cNvPr id="331" name="TextBox 330"/>
            <xdr:cNvSpPr txBox="1"/>
          </xdr:nvSpPr>
          <xdr:spPr>
            <a:xfrm>
              <a:off x="2124075" y="181565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𝑛𝐻</m:t>
                        </m:r>
                      </m:sub>
                    </m:sSub>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𝑛𝐻</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𝑛𝐻</m:t>
                            </m:r>
                          </m:sub>
                        </m:sSub>
                      </m:e>
                      <m:sup>
                        <m:r>
                          <a:rPr lang="en-US" sz="1100" b="0" i="1">
                            <a:solidFill>
                              <a:schemeClr val="tx1"/>
                            </a:solidFill>
                            <a:effectLst/>
                            <a:latin typeface="Cambria Math"/>
                            <a:ea typeface="+mn-ea"/>
                            <a:cs typeface="+mn-cs"/>
                          </a:rPr>
                          <m:t>2</m:t>
                        </m:r>
                      </m:sup>
                    </m:sSup>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𝑛𝐻</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a:effectLst/>
              </a:endParaRPr>
            </a:p>
          </xdr:txBody>
        </xdr:sp>
      </mc:Choice>
      <mc:Fallback xmlns="">
        <xdr:sp macro="" textlink="">
          <xdr:nvSpPr>
            <xdr:cNvPr id="331" name="TextBox 330"/>
            <xdr:cNvSpPr txBox="1"/>
          </xdr:nvSpPr>
          <xdr:spPr>
            <a:xfrm>
              <a:off x="2124075" y="181565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𝐿_𝑛𝐻  𝐴_𝑛𝐻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2𝜋^2  〖𝑟_𝑛𝐻〗^2 𝑅_𝑛𝐻=(𝜋^2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a:effectLst/>
              </a:endParaRPr>
            </a:p>
          </xdr:txBody>
        </xdr:sp>
      </mc:Fallback>
    </mc:AlternateContent>
    <xdr:clientData/>
  </xdr:oneCellAnchor>
  <xdr:oneCellAnchor>
    <xdr:from>
      <xdr:col>1</xdr:col>
      <xdr:colOff>0</xdr:colOff>
      <xdr:row>386</xdr:row>
      <xdr:rowOff>0</xdr:rowOff>
    </xdr:from>
    <xdr:ext cx="2717800" cy="504825"/>
    <mc:AlternateContent xmlns:mc="http://schemas.openxmlformats.org/markup-compatibility/2006" xmlns:a14="http://schemas.microsoft.com/office/drawing/2010/main">
      <mc:Choice Requires="a14">
        <xdr:sp macro="" textlink="">
          <xdr:nvSpPr>
            <xdr:cNvPr id="335" name="TextBox 334"/>
            <xdr:cNvSpPr txBox="1"/>
          </xdr:nvSpPr>
          <xdr:spPr>
            <a:xfrm>
              <a:off x="2124075" y="1648587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𝑝𝐻</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𝑝𝐻</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𝑝𝐻</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a:effectLst/>
              </a:endParaRPr>
            </a:p>
          </xdr:txBody>
        </xdr:sp>
      </mc:Choice>
      <mc:Fallback xmlns="">
        <xdr:sp macro="" textlink="">
          <xdr:nvSpPr>
            <xdr:cNvPr id="335" name="TextBox 334"/>
            <xdr:cNvSpPr txBox="1"/>
          </xdr:nvSpPr>
          <xdr:spPr>
            <a:xfrm>
              <a:off x="2124075" y="1648587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𝐿_𝑝𝐻  𝐴_𝑝𝐻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2𝜋^2  〖𝑟_𝑝𝐻〗^2  𝑅_𝑝𝐻=(𝜋^2  〖𝜆_𝑝〗^3)/(128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a:effectLst/>
              </a:endParaRPr>
            </a:p>
          </xdr:txBody>
        </xdr:sp>
      </mc:Fallback>
    </mc:AlternateContent>
    <xdr:clientData/>
  </xdr:oneCellAnchor>
  <xdr:oneCellAnchor>
    <xdr:from>
      <xdr:col>1</xdr:col>
      <xdr:colOff>0</xdr:colOff>
      <xdr:row>194</xdr:row>
      <xdr:rowOff>0</xdr:rowOff>
    </xdr:from>
    <xdr:ext cx="2717800" cy="466725"/>
    <mc:AlternateContent xmlns:mc="http://schemas.openxmlformats.org/markup-compatibility/2006" xmlns:a14="http://schemas.microsoft.com/office/drawing/2010/main">
      <mc:Choice Requires="a14">
        <xdr:sp macro="" textlink="">
          <xdr:nvSpPr>
            <xdr:cNvPr id="287" name="TextBox 286"/>
            <xdr:cNvSpPr txBox="1"/>
          </xdr:nvSpPr>
          <xdr:spPr>
            <a:xfrm>
              <a:off x="2124075" y="820197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287" name="TextBox 286"/>
            <xdr:cNvSpPr txBox="1"/>
          </xdr:nvSpPr>
          <xdr:spPr>
            <a:xfrm>
              <a:off x="2124075" y="820197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𝜆_𝑝/(2𝜋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195</xdr:row>
      <xdr:rowOff>0</xdr:rowOff>
    </xdr:from>
    <xdr:ext cx="2717800" cy="466725"/>
    <mc:AlternateContent xmlns:mc="http://schemas.openxmlformats.org/markup-compatibility/2006" xmlns:a14="http://schemas.microsoft.com/office/drawing/2010/main">
      <mc:Choice Requires="a14">
        <xdr:sp macro="" textlink="">
          <xdr:nvSpPr>
            <xdr:cNvPr id="329" name="TextBox 328"/>
            <xdr:cNvSpPr txBox="1"/>
          </xdr:nvSpPr>
          <xdr:spPr>
            <a:xfrm>
              <a:off x="2124075" y="824865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329" name="TextBox 328"/>
            <xdr:cNvSpPr txBox="1"/>
          </xdr:nvSpPr>
          <xdr:spPr>
            <a:xfrm>
              <a:off x="2124075" y="824865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𝜆〗_𝑝)/(2𝜋 )</a:t>
              </a:r>
              <a:endParaRPr lang="en-US" sz="1100"/>
            </a:p>
          </xdr:txBody>
        </xdr:sp>
      </mc:Fallback>
    </mc:AlternateContent>
    <xdr:clientData/>
  </xdr:oneCellAnchor>
  <xdr:oneCellAnchor>
    <xdr:from>
      <xdr:col>1</xdr:col>
      <xdr:colOff>0</xdr:colOff>
      <xdr:row>207</xdr:row>
      <xdr:rowOff>0</xdr:rowOff>
    </xdr:from>
    <xdr:ext cx="2717800" cy="466725"/>
    <mc:AlternateContent xmlns:mc="http://schemas.openxmlformats.org/markup-compatibility/2006" xmlns:a14="http://schemas.microsoft.com/office/drawing/2010/main">
      <mc:Choice Requires="a14">
        <xdr:sp macro="" textlink="">
          <xdr:nvSpPr>
            <xdr:cNvPr id="358" name="TextBox 357"/>
            <xdr:cNvSpPr txBox="1"/>
          </xdr:nvSpPr>
          <xdr:spPr>
            <a:xfrm>
              <a:off x="2124075" y="879538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58" name="TextBox 357"/>
            <xdr:cNvSpPr txBox="1"/>
          </xdr:nvSpPr>
          <xdr:spPr>
            <a:xfrm>
              <a:off x="2124075" y="8795385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𝑟_𝑏𝑛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𝜆_𝑛/(2𝜋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208</xdr:row>
      <xdr:rowOff>0</xdr:rowOff>
    </xdr:from>
    <xdr:ext cx="2717800" cy="466725"/>
    <mc:AlternateContent xmlns:mc="http://schemas.openxmlformats.org/markup-compatibility/2006" xmlns:a14="http://schemas.microsoft.com/office/drawing/2010/main">
      <mc:Choice Requires="a14">
        <xdr:sp macro="" textlink="">
          <xdr:nvSpPr>
            <xdr:cNvPr id="359" name="TextBox 358"/>
            <xdr:cNvSpPr txBox="1"/>
          </xdr:nvSpPr>
          <xdr:spPr>
            <a:xfrm>
              <a:off x="2124075" y="884205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359" name="TextBox 358"/>
            <xdr:cNvSpPr txBox="1"/>
          </xdr:nvSpPr>
          <xdr:spPr>
            <a:xfrm>
              <a:off x="2124075" y="884205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𝜆〗_𝑛)/(2𝜋 )</a:t>
              </a:r>
              <a:endParaRPr lang="en-US" sz="1100"/>
            </a:p>
          </xdr:txBody>
        </xdr:sp>
      </mc:Fallback>
    </mc:AlternateContent>
    <xdr:clientData/>
  </xdr:oneCellAnchor>
  <xdr:oneCellAnchor>
    <xdr:from>
      <xdr:col>1</xdr:col>
      <xdr:colOff>0</xdr:colOff>
      <xdr:row>227</xdr:row>
      <xdr:rowOff>0</xdr:rowOff>
    </xdr:from>
    <xdr:ext cx="2717800" cy="428625"/>
    <mc:AlternateContent xmlns:mc="http://schemas.openxmlformats.org/markup-compatibility/2006" xmlns:a14="http://schemas.microsoft.com/office/drawing/2010/main">
      <mc:Choice Requires="a14">
        <xdr:sp macro="" textlink="">
          <xdr:nvSpPr>
            <xdr:cNvPr id="373" name="TextBox 372"/>
            <xdr:cNvSpPr txBox="1"/>
          </xdr:nvSpPr>
          <xdr:spPr>
            <a:xfrm>
              <a:off x="2124075" y="97355025"/>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𝑉</m:t>
                    </m:r>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num>
                      <m:den>
                        <m:r>
                          <a:rPr lang="el-GR" sz="1100" b="0" i="1">
                            <a:solidFill>
                              <a:schemeClr val="tx1"/>
                            </a:solidFill>
                            <a:effectLst/>
                            <a:latin typeface="Cambria Math"/>
                            <a:ea typeface="+mn-ea"/>
                            <a:cs typeface="+mn-cs"/>
                          </a:rPr>
                          <m:t>𝓒</m:t>
                        </m:r>
                      </m:den>
                    </m:f>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𝑓</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𝐸</m:t>
                    </m:r>
                    <m:r>
                      <m:rPr>
                        <m:nor/>
                      </m:rP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𝐸</m:t>
                        </m:r>
                      </m:sub>
                    </m:sSub>
                  </m:oMath>
                </m:oMathPara>
              </a14:m>
              <a:endParaRPr lang="en-US">
                <a:effectLst/>
              </a:endParaRPr>
            </a:p>
          </xdr:txBody>
        </xdr:sp>
      </mc:Choice>
      <mc:Fallback xmlns="">
        <xdr:sp macro="" textlink="">
          <xdr:nvSpPr>
            <xdr:cNvPr id="373" name="TextBox 372"/>
            <xdr:cNvSpPr txBox="1"/>
          </xdr:nvSpPr>
          <xdr:spPr>
            <a:xfrm>
              <a:off x="2124075" y="97355025"/>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𝑞)/</a:t>
              </a:r>
              <a:r>
                <a:rPr lang="el-GR" sz="1100" b="0" i="0">
                  <a:solidFill>
                    <a:schemeClr val="tx1"/>
                  </a:solidFill>
                  <a:effectLst/>
                  <a:latin typeface="Cambria Math"/>
                  <a:ea typeface="+mn-ea"/>
                  <a:cs typeface="+mn-cs"/>
                </a:rPr>
                <a:t>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𝑓"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𝐸" " 𝐿_𝐸</a:t>
              </a:r>
              <a:endParaRPr lang="en-US">
                <a:effectLst/>
              </a:endParaRPr>
            </a:p>
          </xdr:txBody>
        </xdr:sp>
      </mc:Fallback>
    </mc:AlternateContent>
    <xdr:clientData/>
  </xdr:oneCellAnchor>
  <xdr:oneCellAnchor>
    <xdr:from>
      <xdr:col>1</xdr:col>
      <xdr:colOff>0</xdr:colOff>
      <xdr:row>228</xdr:row>
      <xdr:rowOff>0</xdr:rowOff>
    </xdr:from>
    <xdr:ext cx="2717800" cy="457200"/>
    <mc:AlternateContent xmlns:mc="http://schemas.openxmlformats.org/markup-compatibility/2006" xmlns:a14="http://schemas.microsoft.com/office/drawing/2010/main">
      <mc:Choice Requires="a14">
        <xdr:sp macro="" textlink="">
          <xdr:nvSpPr>
            <xdr:cNvPr id="374" name="TextBox 373"/>
            <xdr:cNvSpPr txBox="1"/>
          </xdr:nvSpPr>
          <xdr:spPr>
            <a:xfrm>
              <a:off x="2124075" y="977836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𝐼</m:t>
                    </m:r>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r>
                          <a:rPr lang="en-US" sz="1100" b="0" i="1">
                            <a:solidFill>
                              <a:schemeClr val="tx1"/>
                            </a:solidFill>
                            <a:effectLst/>
                            <a:latin typeface="Cambria Math"/>
                            <a:ea typeface="+mn-ea"/>
                            <a:cs typeface="+mn-cs"/>
                          </a:rPr>
                          <m:t>𝓛</m:t>
                        </m:r>
                      </m:den>
                    </m:f>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𝑓</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𝐻</m:t>
                    </m:r>
                    <m:r>
                      <m:rPr>
                        <m:nor/>
                      </m:rPr>
                      <a:rPr lang="en-US" sz="1100" b="0" i="1">
                        <a:solidFill>
                          <a:schemeClr val="tx1"/>
                        </a:solidFill>
                        <a:effectLst/>
                        <a:latin typeface="+mn-lt"/>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𝐻</m:t>
                        </m:r>
                      </m:sub>
                    </m:sSub>
                  </m:oMath>
                </m:oMathPara>
              </a14:m>
              <a:endParaRPr lang="en-US" sz="1100"/>
            </a:p>
          </xdr:txBody>
        </xdr:sp>
      </mc:Choice>
      <mc:Fallback xmlns="">
        <xdr:sp macro="" textlink="">
          <xdr:nvSpPr>
            <xdr:cNvPr id="374" name="TextBox 373"/>
            <xdr:cNvSpPr txBox="1"/>
          </xdr:nvSpPr>
          <xdr:spPr>
            <a:xfrm>
              <a:off x="2124075" y="977836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𝐼</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)/𝓛=𝑓 𝑞</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𝐻" " 𝐿_𝐻</a:t>
              </a:r>
              <a:endParaRPr lang="en-US" sz="1100"/>
            </a:p>
          </xdr:txBody>
        </xdr:sp>
      </mc:Fallback>
    </mc:AlternateContent>
    <xdr:clientData/>
  </xdr:oneCellAnchor>
  <xdr:oneCellAnchor>
    <xdr:from>
      <xdr:col>1</xdr:col>
      <xdr:colOff>0</xdr:colOff>
      <xdr:row>93</xdr:row>
      <xdr:rowOff>0</xdr:rowOff>
    </xdr:from>
    <xdr:ext cx="2717800" cy="495300"/>
    <mc:AlternateContent xmlns:mc="http://schemas.openxmlformats.org/markup-compatibility/2006" xmlns:a14="http://schemas.microsoft.com/office/drawing/2010/main">
      <mc:Choice Requires="a14">
        <xdr:sp macro="" textlink="">
          <xdr:nvSpPr>
            <xdr:cNvPr id="375" name="TextBox 374"/>
            <xdr:cNvSpPr txBox="1"/>
          </xdr:nvSpPr>
          <xdr:spPr>
            <a:xfrm>
              <a:off x="2124075" y="37880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𝑐</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375" name="TextBox 374"/>
            <xdr:cNvSpPr txBox="1"/>
          </xdr:nvSpPr>
          <xdr:spPr>
            <a:xfrm>
              <a:off x="2124075" y="37880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〖𝑝_𝑒=𝑚〗_𝑒  𝑐=𝑊_𝑒/𝑐=〖ℎ 𝑓〗_𝑒/𝑐=ℎ/〖 𝜆〗_𝑒   </a:t>
              </a:r>
              <a:endParaRPr lang="en-US">
                <a:effectLst/>
              </a:endParaRPr>
            </a:p>
          </xdr:txBody>
        </xdr:sp>
      </mc:Fallback>
    </mc:AlternateContent>
    <xdr:clientData/>
  </xdr:oneCellAnchor>
  <xdr:oneCellAnchor>
    <xdr:from>
      <xdr:col>1</xdr:col>
      <xdr:colOff>0</xdr:colOff>
      <xdr:row>110</xdr:row>
      <xdr:rowOff>0</xdr:rowOff>
    </xdr:from>
    <xdr:ext cx="2717800" cy="466725"/>
    <mc:AlternateContent xmlns:mc="http://schemas.openxmlformats.org/markup-compatibility/2006" xmlns:a14="http://schemas.microsoft.com/office/drawing/2010/main">
      <mc:Choice Requires="a14">
        <xdr:sp macro="" textlink="">
          <xdr:nvSpPr>
            <xdr:cNvPr id="407" name="TextBox 406"/>
            <xdr:cNvSpPr txBox="1"/>
          </xdr:nvSpPr>
          <xdr:spPr>
            <a:xfrm>
              <a:off x="2124075" y="452151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𝐾</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r>
                          <a:rPr lang="en-US" sz="1100" b="0" i="1">
                            <a:solidFill>
                              <a:schemeClr val="tx1"/>
                            </a:solidFill>
                            <a:effectLst/>
                            <a:latin typeface="Cambria Math"/>
                            <a:ea typeface="+mn-ea"/>
                            <a:cs typeface="+mn-cs"/>
                          </a:rPr>
                          <m:t>𝑐</m:t>
                        </m:r>
                      </m:den>
                    </m:f>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oMath>
                </m:oMathPara>
              </a14:m>
              <a:endParaRPr lang="en-US">
                <a:effectLst/>
              </a:endParaRPr>
            </a:p>
          </xdr:txBody>
        </xdr:sp>
      </mc:Choice>
      <mc:Fallback xmlns="">
        <xdr:sp macro="" textlink="">
          <xdr:nvSpPr>
            <xdr:cNvPr id="407" name="TextBox 406"/>
            <xdr:cNvSpPr txBox="1"/>
          </xdr:nvSpPr>
          <xdr:spPr>
            <a:xfrm>
              <a:off x="2124075" y="452151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𝐾</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/𝑐</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𝑚_𝑒  𝜆_𝑒=𝑚_𝑝  𝜆_𝑝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𝑚_𝑛  𝜆_𝑛</a:t>
              </a:r>
              <a:endParaRPr lang="en-US">
                <a:effectLst/>
              </a:endParaRPr>
            </a:p>
          </xdr:txBody>
        </xdr:sp>
      </mc:Fallback>
    </mc:AlternateContent>
    <xdr:clientData/>
  </xdr:oneCellAnchor>
  <xdr:oneCellAnchor>
    <xdr:from>
      <xdr:col>1</xdr:col>
      <xdr:colOff>0</xdr:colOff>
      <xdr:row>157</xdr:row>
      <xdr:rowOff>0</xdr:rowOff>
    </xdr:from>
    <xdr:ext cx="2717800" cy="504825"/>
    <mc:AlternateContent xmlns:mc="http://schemas.openxmlformats.org/markup-compatibility/2006" xmlns:a14="http://schemas.microsoft.com/office/drawing/2010/main">
      <mc:Choice Requires="a14">
        <xdr:sp macro="" textlink="">
          <xdr:nvSpPr>
            <xdr:cNvPr id="399" name="TextBox 398"/>
            <xdr:cNvSpPr txBox="1"/>
          </xdr:nvSpPr>
          <xdr:spPr>
            <a:xfrm>
              <a:off x="2124075" y="65103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𝑛</m:t>
                        </m:r>
                      </m:sub>
                    </m:sSub>
                    <m:r>
                      <a:rPr lang="en-US"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den>
                    </m:f>
                  </m:oMath>
                </m:oMathPara>
              </a14:m>
              <a:endParaRPr lang="en-US" sz="1100"/>
            </a:p>
          </xdr:txBody>
        </xdr:sp>
      </mc:Choice>
      <mc:Fallback xmlns="">
        <xdr:sp macro="" textlink="">
          <xdr:nvSpPr>
            <xdr:cNvPr id="399" name="TextBox 398"/>
            <xdr:cNvSpPr txBox="1"/>
          </xdr:nvSpPr>
          <xdr:spPr>
            <a:xfrm>
              <a:off x="2124075" y="651033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𝑛</a:t>
              </a:r>
              <a:r>
                <a:rPr lang="en-US" sz="1100" i="0">
                  <a:latin typeface="Cambria Math"/>
                </a:rPr>
                <a:t>= </a:t>
              </a:r>
              <a:r>
                <a:rPr lang="en-US" sz="1100" b="0" i="0">
                  <a:solidFill>
                    <a:schemeClr val="tx1"/>
                  </a:solidFill>
                  <a:effectLst/>
                  <a:latin typeface="Cambria Math"/>
                  <a:ea typeface="+mn-ea"/>
                  <a:cs typeface="+mn-cs"/>
                </a:rPr>
                <a:t> (𝑏_𝑛  ℎ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)/(𝑆_𝑛  𝑞 )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ℎ</a:t>
              </a:r>
              <a:r>
                <a:rPr lang="en-US" sz="1100" b="0" i="0">
                  <a:solidFill>
                    <a:schemeClr val="tx1"/>
                  </a:solidFill>
                  <a:effectLst/>
                  <a:latin typeface="+mn-lt"/>
                  <a:ea typeface="+mn-ea"/>
                  <a:cs typeface="+mn-cs"/>
                </a:rPr>
                <a:t>"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/(𝑚_𝑛  𝑞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^2/𝑚_𝑛 </a:t>
              </a:r>
              <a:endParaRPr lang="en-US" sz="1100"/>
            </a:p>
          </xdr:txBody>
        </xdr:sp>
      </mc:Fallback>
    </mc:AlternateContent>
    <xdr:clientData/>
  </xdr:oneCellAnchor>
  <xdr:oneCellAnchor>
    <xdr:from>
      <xdr:col>1</xdr:col>
      <xdr:colOff>0</xdr:colOff>
      <xdr:row>143</xdr:row>
      <xdr:rowOff>0</xdr:rowOff>
    </xdr:from>
    <xdr:ext cx="2717800" cy="533400"/>
    <mc:AlternateContent xmlns:mc="http://schemas.openxmlformats.org/markup-compatibility/2006" xmlns:a14="http://schemas.microsoft.com/office/drawing/2010/main">
      <mc:Choice Requires="a14">
        <xdr:sp macro="" textlink="">
          <xdr:nvSpPr>
            <xdr:cNvPr id="403" name="TextBox 402"/>
            <xdr:cNvSpPr txBox="1"/>
          </xdr:nvSpPr>
          <xdr:spPr>
            <a:xfrm>
              <a:off x="2124075" y="591407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𝑝</m:t>
                        </m:r>
                      </m:sub>
                    </m:sSub>
                    <m:r>
                      <a:rPr lang="en-US"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den>
                    </m:f>
                  </m:oMath>
                </m:oMathPara>
              </a14:m>
              <a:endParaRPr lang="en-US" sz="1100"/>
            </a:p>
          </xdr:txBody>
        </xdr:sp>
      </mc:Choice>
      <mc:Fallback xmlns="">
        <xdr:sp macro="" textlink="">
          <xdr:nvSpPr>
            <xdr:cNvPr id="403" name="TextBox 402"/>
            <xdr:cNvSpPr txBox="1"/>
          </xdr:nvSpPr>
          <xdr:spPr>
            <a:xfrm>
              <a:off x="2124075" y="5914072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𝑝</a:t>
              </a:r>
              <a:r>
                <a:rPr lang="en-US" sz="1100" i="0">
                  <a:latin typeface="Cambria Math"/>
                </a:rPr>
                <a:t>= </a:t>
              </a:r>
              <a:r>
                <a:rPr lang="en-US" sz="1100" b="0" i="0">
                  <a:solidFill>
                    <a:schemeClr val="tx1"/>
                  </a:solidFill>
                  <a:effectLst/>
                  <a:latin typeface="Cambria Math"/>
                  <a:ea typeface="+mn-ea"/>
                  <a:cs typeface="+mn-cs"/>
                </a:rPr>
                <a:t> (𝑏_𝑝  ℎ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)/(𝑆_𝑝  𝑞 )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ℎ</a:t>
              </a:r>
              <a:r>
                <a:rPr lang="en-US" sz="1100" b="0" i="0">
                  <a:solidFill>
                    <a:schemeClr val="tx1"/>
                  </a:solidFill>
                  <a:effectLst/>
                  <a:latin typeface="+mn-lt"/>
                  <a:ea typeface="+mn-ea"/>
                  <a:cs typeface="+mn-cs"/>
                </a:rPr>
                <a:t>"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/(𝑚_𝑝  𝑞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^2/𝑚_𝑝 </a:t>
              </a:r>
              <a:endParaRPr lang="en-US" sz="1100"/>
            </a:p>
          </xdr:txBody>
        </xdr:sp>
      </mc:Fallback>
    </mc:AlternateContent>
    <xdr:clientData/>
  </xdr:oneCellAnchor>
  <xdr:oneCellAnchor>
    <xdr:from>
      <xdr:col>1</xdr:col>
      <xdr:colOff>0</xdr:colOff>
      <xdr:row>118</xdr:row>
      <xdr:rowOff>0</xdr:rowOff>
    </xdr:from>
    <xdr:ext cx="2717800" cy="495300"/>
    <mc:AlternateContent xmlns:mc="http://schemas.openxmlformats.org/markup-compatibility/2006" xmlns:a14="http://schemas.microsoft.com/office/drawing/2010/main">
      <mc:Choice Requires="a14">
        <xdr:sp macro="" textlink="">
          <xdr:nvSpPr>
            <xdr:cNvPr id="404" name="TextBox 403"/>
            <xdr:cNvSpPr txBox="1"/>
          </xdr:nvSpPr>
          <xdr:spPr>
            <a:xfrm>
              <a:off x="2124075" y="487489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m:rPr>
                            <m:nor/>
                          </m:rPr>
                          <a:rPr lang="en-US" sz="1100" i="0">
                            <a:solidFill>
                              <a:schemeClr val="tx1"/>
                            </a:solidFill>
                            <a:effectLst/>
                            <a:latin typeface="+mn-lt"/>
                            <a:ea typeface="+mn-ea"/>
                            <a:cs typeface="+mn-cs"/>
                          </a:rPr>
                          <m:t> </m:t>
                        </m:r>
                      </m:num>
                      <m:den>
                        <m:r>
                          <a:rPr lang="el-GR" sz="1100" b="0" i="1">
                            <a:solidFill>
                              <a:schemeClr val="tx1"/>
                            </a:solidFill>
                            <a:effectLst/>
                            <a:latin typeface="Cambria Math"/>
                            <a:ea typeface="+mn-ea"/>
                            <a:cs typeface="+mn-cs"/>
                          </a:rPr>
                          <m:t>𝜂</m:t>
                        </m:r>
                      </m:den>
                    </m:f>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m:rPr>
                            <m:nor/>
                          </m:rPr>
                          <a:rPr lang="en-US" sz="1100" i="0">
                            <a:solidFill>
                              <a:schemeClr val="tx1"/>
                            </a:solidFill>
                            <a:effectLst/>
                            <a:latin typeface="+mn-lt"/>
                            <a:ea typeface="+mn-ea"/>
                            <a:cs typeface="+mn-cs"/>
                          </a:rPr>
                          <m:t> </m:t>
                        </m:r>
                      </m:num>
                      <m:den>
                        <m:r>
                          <a:rPr lang="el-GR" sz="1100" b="0" i="1">
                            <a:solidFill>
                              <a:schemeClr val="tx1"/>
                            </a:solidFill>
                            <a:effectLst/>
                            <a:latin typeface="Cambria Math"/>
                            <a:ea typeface="+mn-ea"/>
                            <a:cs typeface="+mn-cs"/>
                          </a:rPr>
                          <m:t>𝜂</m:t>
                        </m:r>
                      </m:den>
                    </m:f>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𝐾</m:t>
                    </m:r>
                  </m:oMath>
                </m:oMathPara>
              </a14:m>
              <a:endParaRPr lang="en-US" sz="1100"/>
            </a:p>
          </xdr:txBody>
        </xdr:sp>
      </mc:Choice>
      <mc:Fallback xmlns="">
        <xdr:sp macro="" textlink="">
          <xdr:nvSpPr>
            <xdr:cNvPr id="404" name="TextBox 403"/>
            <xdr:cNvSpPr txBox="1"/>
          </xdr:nvSpPr>
          <xdr:spPr>
            <a:xfrm>
              <a:off x="2124075" y="487489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ℎ=2</a:t>
              </a:r>
              <a:r>
                <a:rPr lang="el-GR" sz="1100" i="0">
                  <a:solidFill>
                    <a:schemeClr val="tx1"/>
                  </a:solidFill>
                  <a:effectLst/>
                  <a:latin typeface="Cambria Math"/>
                  <a:ea typeface="+mn-ea"/>
                  <a:cs typeface="+mn-cs"/>
                </a:rPr>
                <a:t>𝛼</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^2=2</a:t>
              </a:r>
              <a:r>
                <a:rPr lang="el-GR" sz="1100" i="0">
                  <a:solidFill>
                    <a:schemeClr val="tx1"/>
                  </a:solidFill>
                  <a:effectLst/>
                  <a:latin typeface="Cambria Math"/>
                  <a:ea typeface="+mn-ea"/>
                  <a:cs typeface="+mn-cs"/>
                </a:rPr>
                <a:t>𝛼</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𝐾</a:t>
              </a:r>
              <a:endParaRPr lang="en-US" sz="1100"/>
            </a:p>
          </xdr:txBody>
        </xdr:sp>
      </mc:Fallback>
    </mc:AlternateContent>
    <xdr:clientData/>
  </xdr:oneCellAnchor>
  <xdr:oneCellAnchor>
    <xdr:from>
      <xdr:col>1</xdr:col>
      <xdr:colOff>0</xdr:colOff>
      <xdr:row>113</xdr:row>
      <xdr:rowOff>0</xdr:rowOff>
    </xdr:from>
    <xdr:ext cx="2717800" cy="533400"/>
    <mc:AlternateContent xmlns:mc="http://schemas.openxmlformats.org/markup-compatibility/2006" xmlns:a14="http://schemas.microsoft.com/office/drawing/2010/main">
      <mc:Choice Requires="a14">
        <xdr:sp macro="" textlink="">
          <xdr:nvSpPr>
            <xdr:cNvPr id="405" name="TextBox 404"/>
            <xdr:cNvSpPr txBox="1"/>
          </xdr:nvSpPr>
          <xdr:spPr>
            <a:xfrm>
              <a:off x="2124075" y="463105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𝛽</m:t>
                            </m:r>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den>
                    </m:f>
                  </m:oMath>
                </m:oMathPara>
              </a14:m>
              <a:endParaRPr lang="en-US">
                <a:effectLst/>
              </a:endParaRPr>
            </a:p>
          </xdr:txBody>
        </xdr:sp>
      </mc:Choice>
      <mc:Fallback xmlns="">
        <xdr:sp macro="" textlink="">
          <xdr:nvSpPr>
            <xdr:cNvPr id="405" name="TextBox 404"/>
            <xdr:cNvSpPr txBox="1"/>
          </xdr:nvSpPr>
          <xdr:spPr>
            <a:xfrm>
              <a:off x="2124075" y="4631055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 </a:t>
              </a:r>
              <a:r>
                <a:rPr lang="en-US" sz="1100" b="0" i="0">
                  <a:solidFill>
                    <a:schemeClr val="tx1"/>
                  </a:solidFill>
                  <a:effectLst/>
                  <a:latin typeface="Cambria Math"/>
                  <a:ea typeface="+mn-ea"/>
                  <a:cs typeface="+mn-cs"/>
                </a:rPr>
                <a:t>)=</a:t>
              </a:r>
              <a:r>
                <a:rPr lang="en-US" sz="1100" b="0" i="0">
                  <a:solidFill>
                    <a:schemeClr val="tx1"/>
                  </a:solidFill>
                  <a:effectLst/>
                  <a:latin typeface="+mn-lt"/>
                  <a:ea typeface="+mn-ea"/>
                  <a:cs typeface="+mn-cs"/>
                </a:rPr>
                <a:t>"c</a:t>
              </a:r>
              <a:r>
                <a:rPr lang="en-US" sz="1100" b="0" i="0">
                  <a:solidFill>
                    <a:schemeClr val="tx1"/>
                  </a:solidFill>
                  <a:effectLst/>
                  <a:latin typeface="Cambria Math"/>
                  <a:ea typeface="+mn-ea"/>
                  <a:cs typeface="+mn-cs"/>
                </a:rPr>
                <a:t>" ^2/〖</a:t>
              </a:r>
              <a:r>
                <a:rPr lang="el-GR" sz="1100" i="0">
                  <a:solidFill>
                    <a:schemeClr val="tx1"/>
                  </a:solidFill>
                  <a:effectLst/>
                  <a:latin typeface="Cambria Math"/>
                  <a:ea typeface="+mn-ea"/>
                  <a:cs typeface="+mn-cs"/>
                </a:rPr>
                <a:t>𝛽</a:t>
              </a:r>
              <a:r>
                <a:rPr lang="en-US" sz="1100" b="0" i="0">
                  <a:solidFill>
                    <a:schemeClr val="tx1"/>
                  </a:solidFill>
                  <a:effectLst/>
                  <a:latin typeface="+mn-lt"/>
                  <a:ea typeface="+mn-ea"/>
                  <a:cs typeface="+mn-cs"/>
                </a:rPr>
                <a:t>" 10</a:t>
              </a:r>
              <a:r>
                <a:rPr lang="en-US" sz="1100" b="0" i="0">
                  <a:solidFill>
                    <a:schemeClr val="tx1"/>
                  </a:solidFill>
                  <a:effectLst/>
                  <a:latin typeface="Cambria Math"/>
                  <a:ea typeface="+mn-ea"/>
                  <a:cs typeface="+mn-cs"/>
                </a:rPr>
                <a:t>" 〗^7 </a:t>
              </a:r>
              <a:endParaRPr lang="en-US">
                <a:effectLst/>
              </a:endParaRPr>
            </a:p>
          </xdr:txBody>
        </xdr:sp>
      </mc:Fallback>
    </mc:AlternateContent>
    <xdr:clientData/>
  </xdr:oneCellAnchor>
  <xdr:oneCellAnchor>
    <xdr:from>
      <xdr:col>1</xdr:col>
      <xdr:colOff>0</xdr:colOff>
      <xdr:row>115</xdr:row>
      <xdr:rowOff>0</xdr:rowOff>
    </xdr:from>
    <xdr:ext cx="2717800" cy="476250"/>
    <mc:AlternateContent xmlns:mc="http://schemas.openxmlformats.org/markup-compatibility/2006" xmlns:a14="http://schemas.microsoft.com/office/drawing/2010/main">
      <mc:Choice Requires="a14">
        <xdr:sp macro="" textlink="">
          <xdr:nvSpPr>
            <xdr:cNvPr id="409" name="TextBox 408"/>
            <xdr:cNvSpPr txBox="1"/>
          </xdr:nvSpPr>
          <xdr:spPr>
            <a:xfrm>
              <a:off x="2124075" y="473202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𝑒</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oMath>
                </m:oMathPara>
              </a14:m>
              <a:endParaRPr lang="en-US">
                <a:effectLst/>
              </a:endParaRPr>
            </a:p>
          </xdr:txBody>
        </xdr:sp>
      </mc:Choice>
      <mc:Fallback xmlns="">
        <xdr:sp macro="" textlink="">
          <xdr:nvSpPr>
            <xdr:cNvPr id="409" name="TextBox 408"/>
            <xdr:cNvSpPr txBox="1"/>
          </xdr:nvSpPr>
          <xdr:spPr>
            <a:xfrm>
              <a:off x="2124075" y="473202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 〖 𝜆〗_𝑒</a:t>
              </a:r>
              <a:endParaRPr lang="en-US">
                <a:effectLst/>
              </a:endParaRPr>
            </a:p>
          </xdr:txBody>
        </xdr:sp>
      </mc:Fallback>
    </mc:AlternateContent>
    <xdr:clientData/>
  </xdr:oneCellAnchor>
  <xdr:oneCellAnchor>
    <xdr:from>
      <xdr:col>1</xdr:col>
      <xdr:colOff>0</xdr:colOff>
      <xdr:row>114</xdr:row>
      <xdr:rowOff>0</xdr:rowOff>
    </xdr:from>
    <xdr:ext cx="2717800" cy="476250"/>
    <mc:AlternateContent xmlns:mc="http://schemas.openxmlformats.org/markup-compatibility/2006" xmlns:a14="http://schemas.microsoft.com/office/drawing/2010/main">
      <mc:Choice Requires="a14">
        <xdr:sp macro="" textlink="">
          <xdr:nvSpPr>
            <xdr:cNvPr id="411" name="TextBox 410"/>
            <xdr:cNvSpPr txBox="1"/>
          </xdr:nvSpPr>
          <xdr:spPr>
            <a:xfrm>
              <a:off x="2124075" y="46843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oMath>
                </m:oMathPara>
              </a14:m>
              <a:endParaRPr lang="en-US">
                <a:effectLst/>
              </a:endParaRPr>
            </a:p>
          </xdr:txBody>
        </xdr:sp>
      </mc:Choice>
      <mc:Fallback xmlns="">
        <xdr:sp macro="" textlink="">
          <xdr:nvSpPr>
            <xdr:cNvPr id="411" name="TextBox 410"/>
            <xdr:cNvSpPr txBox="1"/>
          </xdr:nvSpPr>
          <xdr:spPr>
            <a:xfrm>
              <a:off x="2124075" y="46843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   𝑚_𝑒=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𝐾=</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  𝐾</a:t>
              </a:r>
              <a:endParaRPr lang="en-US">
                <a:effectLst/>
              </a:endParaRPr>
            </a:p>
          </xdr:txBody>
        </xdr:sp>
      </mc:Fallback>
    </mc:AlternateContent>
    <xdr:clientData/>
  </xdr:oneCellAnchor>
  <xdr:oneCellAnchor>
    <xdr:from>
      <xdr:col>1</xdr:col>
      <xdr:colOff>0</xdr:colOff>
      <xdr:row>116</xdr:row>
      <xdr:rowOff>0</xdr:rowOff>
    </xdr:from>
    <xdr:ext cx="2717800" cy="476250"/>
    <mc:AlternateContent xmlns:mc="http://schemas.openxmlformats.org/markup-compatibility/2006" xmlns:a14="http://schemas.microsoft.com/office/drawing/2010/main">
      <mc:Choice Requires="a14">
        <xdr:sp macro="" textlink="">
          <xdr:nvSpPr>
            <xdr:cNvPr id="414" name="TextBox 413"/>
            <xdr:cNvSpPr txBox="1"/>
          </xdr:nvSpPr>
          <xdr:spPr>
            <a:xfrm>
              <a:off x="2124075" y="477964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𝑝</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oMath>
                </m:oMathPara>
              </a14:m>
              <a:endParaRPr lang="en-US">
                <a:effectLst/>
              </a:endParaRPr>
            </a:p>
          </xdr:txBody>
        </xdr:sp>
      </mc:Choice>
      <mc:Fallback xmlns="">
        <xdr:sp macro="" textlink="">
          <xdr:nvSpPr>
            <xdr:cNvPr id="414" name="TextBox 413"/>
            <xdr:cNvSpPr txBox="1"/>
          </xdr:nvSpPr>
          <xdr:spPr>
            <a:xfrm>
              <a:off x="2124075" y="477964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𝑝</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 〖 𝜆〗_𝑝</a:t>
              </a:r>
              <a:endParaRPr lang="en-US">
                <a:effectLst/>
              </a:endParaRPr>
            </a:p>
          </xdr:txBody>
        </xdr:sp>
      </mc:Fallback>
    </mc:AlternateContent>
    <xdr:clientData/>
  </xdr:oneCellAnchor>
  <xdr:oneCellAnchor>
    <xdr:from>
      <xdr:col>1</xdr:col>
      <xdr:colOff>0</xdr:colOff>
      <xdr:row>117</xdr:row>
      <xdr:rowOff>0</xdr:rowOff>
    </xdr:from>
    <xdr:ext cx="2717800" cy="476250"/>
    <mc:AlternateContent xmlns:mc="http://schemas.openxmlformats.org/markup-compatibility/2006" xmlns:a14="http://schemas.microsoft.com/office/drawing/2010/main">
      <mc:Choice Requires="a14">
        <xdr:sp macro="" textlink="">
          <xdr:nvSpPr>
            <xdr:cNvPr id="415" name="TextBox 414"/>
            <xdr:cNvSpPr txBox="1"/>
          </xdr:nvSpPr>
          <xdr:spPr>
            <a:xfrm>
              <a:off x="2124075" y="482727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𝑛</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oMath>
                </m:oMathPara>
              </a14:m>
              <a:endParaRPr lang="en-US">
                <a:effectLst/>
              </a:endParaRPr>
            </a:p>
          </xdr:txBody>
        </xdr:sp>
      </mc:Choice>
      <mc:Fallback xmlns="">
        <xdr:sp macro="" textlink="">
          <xdr:nvSpPr>
            <xdr:cNvPr id="415" name="TextBox 414"/>
            <xdr:cNvSpPr txBox="1"/>
          </xdr:nvSpPr>
          <xdr:spPr>
            <a:xfrm>
              <a:off x="2124075" y="482727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𝑛</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 〖 𝜆〗_𝑛</a:t>
              </a:r>
              <a:endParaRPr lang="en-US">
                <a:effectLst/>
              </a:endParaRPr>
            </a:p>
          </xdr:txBody>
        </xdr:sp>
      </mc:Fallback>
    </mc:AlternateContent>
    <xdr:clientData/>
  </xdr:oneCellAnchor>
  <xdr:oneCellAnchor>
    <xdr:from>
      <xdr:col>1</xdr:col>
      <xdr:colOff>0</xdr:colOff>
      <xdr:row>119</xdr:row>
      <xdr:rowOff>0</xdr:rowOff>
    </xdr:from>
    <xdr:ext cx="2717800" cy="504825"/>
    <mc:AlternateContent xmlns:mc="http://schemas.openxmlformats.org/markup-compatibility/2006" xmlns:a14="http://schemas.microsoft.com/office/drawing/2010/main">
      <mc:Choice Requires="a14">
        <xdr:sp macro="" textlink="">
          <xdr:nvSpPr>
            <xdr:cNvPr id="418" name="TextBox 417"/>
            <xdr:cNvSpPr txBox="1"/>
          </xdr:nvSpPr>
          <xdr:spPr>
            <a:xfrm>
              <a:off x="2124075" y="492442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m:rPr>
                            <m:nor/>
                          </m:rPr>
                          <a:rPr lang="en-US" sz="1100" i="0">
                            <a:solidFill>
                              <a:schemeClr val="tx1"/>
                            </a:solidFill>
                            <a:effectLst/>
                            <a:latin typeface="+mn-lt"/>
                            <a:ea typeface="+mn-ea"/>
                            <a:cs typeface="+mn-cs"/>
                          </a:rPr>
                          <m:t> </m:t>
                        </m:r>
                      </m:num>
                      <m:den>
                        <m:r>
                          <a:rPr lang="el-GR" sz="1100" b="0" i="1">
                            <a:solidFill>
                              <a:schemeClr val="tx1"/>
                            </a:solidFill>
                            <a:effectLst/>
                            <a:latin typeface="Cambria Math"/>
                            <a:ea typeface="+mn-ea"/>
                            <a:cs typeface="+mn-cs"/>
                          </a:rPr>
                          <m:t>𝜂</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num>
                      <m:den>
                        <m:r>
                          <a:rPr lang="el-GR" sz="1100" b="0" i="1">
                            <a:solidFill>
                              <a:schemeClr val="tx1"/>
                            </a:solidFill>
                            <a:effectLst/>
                            <a:latin typeface="Cambria Math"/>
                            <a:ea typeface="+mn-ea"/>
                            <a:cs typeface="+mn-cs"/>
                          </a:rPr>
                          <m:t>𝜂</m:t>
                        </m:r>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oMath>
                </m:oMathPara>
              </a14:m>
              <a:endParaRPr lang="en-US" sz="1100"/>
            </a:p>
          </xdr:txBody>
        </xdr:sp>
      </mc:Choice>
      <mc:Fallback xmlns="">
        <xdr:sp macro="" textlink="">
          <xdr:nvSpPr>
            <xdr:cNvPr id="418" name="TextBox 417"/>
            <xdr:cNvSpPr txBox="1"/>
          </xdr:nvSpPr>
          <xdr:spPr>
            <a:xfrm>
              <a:off x="2124075" y="492442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ℎ=2</a:t>
              </a:r>
              <a:r>
                <a:rPr lang="el-GR" sz="1100" i="0">
                  <a:solidFill>
                    <a:schemeClr val="tx1"/>
                  </a:solidFill>
                  <a:effectLst/>
                  <a:latin typeface="Cambria Math"/>
                  <a:ea typeface="+mn-ea"/>
                  <a:cs typeface="+mn-cs"/>
                </a:rPr>
                <a:t>𝛼</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𝐾</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𝐾</a:t>
              </a:r>
              <a:r>
                <a:rPr lang="en-US" sz="1100" b="0" i="0">
                  <a:solidFill>
                    <a:schemeClr val="tx1"/>
                  </a:solidFill>
                  <a:effectLst/>
                  <a:latin typeface="Cambria Math"/>
                  <a:ea typeface="+mn-ea"/>
                  <a:cs typeface="+mn-cs"/>
                </a:rPr>
                <a:t>=𝑐 𝐾</a:t>
              </a:r>
              <a:endParaRPr lang="en-US" sz="1100"/>
            </a:p>
          </xdr:txBody>
        </xdr:sp>
      </mc:Fallback>
    </mc:AlternateContent>
    <xdr:clientData/>
  </xdr:oneCellAnchor>
  <xdr:oneCellAnchor>
    <xdr:from>
      <xdr:col>1</xdr:col>
      <xdr:colOff>0</xdr:colOff>
      <xdr:row>128</xdr:row>
      <xdr:rowOff>0</xdr:rowOff>
    </xdr:from>
    <xdr:ext cx="2717800" cy="428625"/>
    <mc:AlternateContent xmlns:mc="http://schemas.openxmlformats.org/markup-compatibility/2006" xmlns:a14="http://schemas.microsoft.com/office/drawing/2010/main">
      <mc:Choice Requires="a14">
        <xdr:sp macro="" textlink="">
          <xdr:nvSpPr>
            <xdr:cNvPr id="419" name="TextBox 418"/>
            <xdr:cNvSpPr txBox="1"/>
          </xdr:nvSpPr>
          <xdr:spPr>
            <a:xfrm>
              <a:off x="2124075" y="52644675"/>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h</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oMath>
                </m:oMathPara>
              </a14:m>
              <a:endParaRPr lang="en-US" sz="1100"/>
            </a:p>
          </xdr:txBody>
        </xdr:sp>
      </mc:Choice>
      <mc:Fallback xmlns="">
        <xdr:sp macro="" textlink="">
          <xdr:nvSpPr>
            <xdr:cNvPr id="419" name="TextBox 418"/>
            <xdr:cNvSpPr txBox="1"/>
          </xdr:nvSpPr>
          <xdr:spPr>
            <a:xfrm>
              <a:off x="2124075" y="52644675"/>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ℎ</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𝑞^2</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  𝐾</a:t>
              </a:r>
              <a:endParaRPr lang="en-US" sz="1100"/>
            </a:p>
          </xdr:txBody>
        </xdr:sp>
      </mc:Fallback>
    </mc:AlternateContent>
    <xdr:clientData/>
  </xdr:oneCellAnchor>
  <xdr:oneCellAnchor>
    <xdr:from>
      <xdr:col>1</xdr:col>
      <xdr:colOff>0</xdr:colOff>
      <xdr:row>129</xdr:row>
      <xdr:rowOff>0</xdr:rowOff>
    </xdr:from>
    <xdr:ext cx="2717800" cy="428625"/>
    <mc:AlternateContent xmlns:mc="http://schemas.openxmlformats.org/markup-compatibility/2006" xmlns:a14="http://schemas.microsoft.com/office/drawing/2010/main">
      <mc:Choice Requires="a14">
        <xdr:sp macro="" textlink="">
          <xdr:nvSpPr>
            <xdr:cNvPr id="420" name="TextBox 419"/>
            <xdr:cNvSpPr txBox="1"/>
          </xdr:nvSpPr>
          <xdr:spPr>
            <a:xfrm>
              <a:off x="2124075" y="53073300"/>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h</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b="0" i="1">
                            <a:solidFill>
                              <a:schemeClr val="tx1"/>
                            </a:solidFill>
                            <a:effectLst/>
                            <a:latin typeface="Cambria Math"/>
                            <a:ea typeface="+mn-ea"/>
                            <a:cs typeface="+mn-cs"/>
                          </a:rPr>
                          <m:t>𝜂</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r>
                      <a:rPr lang="el-GR" sz="1100" b="0" i="1">
                        <a:solidFill>
                          <a:schemeClr val="tx1"/>
                        </a:solidFill>
                        <a:effectLst/>
                        <a:latin typeface="Cambria Math"/>
                        <a:ea typeface="+mn-ea"/>
                        <a:cs typeface="+mn-cs"/>
                      </a:rPr>
                      <m:t>𝜂</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oMath>
                </m:oMathPara>
              </a14:m>
              <a:endParaRPr lang="en-US" sz="1100"/>
            </a:p>
          </xdr:txBody>
        </xdr:sp>
      </mc:Choice>
      <mc:Fallback xmlns="">
        <xdr:sp macro="" textlink="">
          <xdr:nvSpPr>
            <xdr:cNvPr id="420" name="TextBox 419"/>
            <xdr:cNvSpPr txBox="1"/>
          </xdr:nvSpPr>
          <xdr:spPr>
            <a:xfrm>
              <a:off x="2124075" y="53073300"/>
              <a:ext cx="27178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ℎ</a:t>
              </a:r>
              <a:r>
                <a:rPr lang="el-GR" sz="110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𝐾=</a:t>
              </a:r>
              <a:r>
                <a:rPr lang="el-GR" sz="1100" b="0" i="0">
                  <a:solidFill>
                    <a:schemeClr val="tx1"/>
                  </a:solidFill>
                  <a:effectLst/>
                  <a:latin typeface="Cambria Math"/>
                  <a:ea typeface="+mn-ea"/>
                  <a:cs typeface="+mn-cs"/>
                </a:rPr>
                <a:t>𝜂</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𝐾=𝑐 𝐾</a:t>
              </a:r>
              <a:endParaRPr lang="en-US" sz="1100"/>
            </a:p>
          </xdr:txBody>
        </xdr:sp>
      </mc:Fallback>
    </mc:AlternateContent>
    <xdr:clientData/>
  </xdr:oneCellAnchor>
  <xdr:oneCellAnchor>
    <xdr:from>
      <xdr:col>1</xdr:col>
      <xdr:colOff>0</xdr:colOff>
      <xdr:row>122</xdr:row>
      <xdr:rowOff>0</xdr:rowOff>
    </xdr:from>
    <xdr:ext cx="2717800" cy="495300"/>
    <mc:AlternateContent xmlns:mc="http://schemas.openxmlformats.org/markup-compatibility/2006" xmlns:a14="http://schemas.microsoft.com/office/drawing/2010/main">
      <mc:Choice Requires="a14">
        <xdr:sp macro="" textlink="">
          <xdr:nvSpPr>
            <xdr:cNvPr id="421" name="TextBox 420"/>
            <xdr:cNvSpPr txBox="1"/>
          </xdr:nvSpPr>
          <xdr:spPr>
            <a:xfrm>
              <a:off x="2124075" y="50377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num>
                      <m:den>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num>
                      <m:den>
                        <m:r>
                          <a:rPr lang="el-GR" sz="110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a:rPr lang="el-GR" sz="1100" i="1">
                            <a:solidFill>
                              <a:schemeClr val="tx1"/>
                            </a:solidFill>
                            <a:effectLst/>
                            <a:latin typeface="Cambria Math"/>
                            <a:ea typeface="+mn-ea"/>
                            <a:cs typeface="+mn-cs"/>
                          </a:rPr>
                          <m:t>𝛽</m:t>
                        </m:r>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oMath>
                </m:oMathPara>
              </a14:m>
              <a:endParaRPr lang="en-US">
                <a:effectLst/>
              </a:endParaRPr>
            </a:p>
          </xdr:txBody>
        </xdr:sp>
      </mc:Choice>
      <mc:Fallback xmlns="">
        <xdr:sp macro="" textlink="">
          <xdr:nvSpPr>
            <xdr:cNvPr id="421" name="TextBox 420"/>
            <xdr:cNvSpPr txBox="1"/>
          </xdr:nvSpPr>
          <xdr:spPr>
            <a:xfrm>
              <a:off x="2124075" y="503777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𝜇_</a:t>
              </a:r>
              <a:r>
                <a:rPr lang="en-US" sz="1100" b="0" i="0">
                  <a:solidFill>
                    <a:schemeClr val="tx1"/>
                  </a:solidFill>
                  <a:effectLst/>
                  <a:latin typeface="Cambria Math"/>
                  <a:ea typeface="+mn-ea"/>
                  <a:cs typeface="+mn-cs"/>
                </a:rPr>
                <a:t>0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2</a:t>
              </a:r>
              <a:r>
                <a:rPr lang="en-US" sz="1100" b="0" i="0">
                  <a:solidFill>
                    <a:schemeClr val="tx1"/>
                  </a:solidFill>
                  <a:effectLst/>
                  <a:latin typeface="Cambria Math"/>
                  <a:ea typeface="+mn-ea"/>
                  <a:cs typeface="+mn-cs"/>
                </a:rPr>
                <a:t>𝜋〖</a:t>
              </a:r>
              <a:r>
                <a:rPr lang="en-US" sz="1100" b="0" i="0">
                  <a:solidFill>
                    <a:schemeClr val="tx1"/>
                  </a:solidFill>
                  <a:effectLst/>
                  <a:latin typeface="+mn-lt"/>
                  <a:ea typeface="+mn-ea"/>
                  <a:cs typeface="+mn-cs"/>
                </a:rPr>
                <a:t>" 10</a:t>
              </a:r>
              <a:r>
                <a:rPr lang="en-US" sz="1100" b="0" i="0">
                  <a:solidFill>
                    <a:schemeClr val="tx1"/>
                  </a:solidFill>
                  <a:effectLst/>
                  <a:latin typeface="Cambria Math"/>
                  <a:ea typeface="+mn-ea"/>
                  <a:cs typeface="+mn-cs"/>
                </a:rPr>
                <a:t>" 〗^(−7) )= 〖</a:t>
              </a:r>
              <a:r>
                <a:rPr lang="en-US" sz="1100" b="0" i="0">
                  <a:solidFill>
                    <a:schemeClr val="tx1"/>
                  </a:solidFill>
                  <a:effectLst/>
                  <a:latin typeface="+mn-lt"/>
                  <a:ea typeface="+mn-ea"/>
                  <a:cs typeface="+mn-cs"/>
                </a:rPr>
                <a:t>" </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𝛽</a:t>
              </a:r>
              <a:r>
                <a:rPr lang="en-US" sz="1100" b="0" i="0">
                  <a:solidFill>
                    <a:schemeClr val="tx1"/>
                  </a:solidFill>
                  <a:effectLst/>
                  <a:latin typeface="+mn-lt"/>
                  <a:ea typeface="+mn-ea"/>
                  <a:cs typeface="+mn-cs"/>
                </a:rPr>
                <a:t>" 10</a:t>
              </a:r>
              <a:r>
                <a:rPr lang="en-US" sz="1100" b="0" i="0">
                  <a:solidFill>
                    <a:schemeClr val="tx1"/>
                  </a:solidFill>
                  <a:effectLst/>
                  <a:latin typeface="Cambria Math"/>
                  <a:ea typeface="+mn-ea"/>
                  <a:cs typeface="+mn-cs"/>
                </a:rPr>
                <a:t>" 〗^7</a:t>
              </a:r>
              <a:endParaRPr lang="en-US">
                <a:effectLst/>
              </a:endParaRPr>
            </a:p>
          </xdr:txBody>
        </xdr:sp>
      </mc:Fallback>
    </mc:AlternateContent>
    <xdr:clientData/>
  </xdr:oneCellAnchor>
  <xdr:oneCellAnchor>
    <xdr:from>
      <xdr:col>1</xdr:col>
      <xdr:colOff>0</xdr:colOff>
      <xdr:row>123</xdr:row>
      <xdr:rowOff>0</xdr:rowOff>
    </xdr:from>
    <xdr:ext cx="2717800" cy="323850"/>
    <mc:AlternateContent xmlns:mc="http://schemas.openxmlformats.org/markup-compatibility/2006" xmlns:a14="http://schemas.microsoft.com/office/drawing/2010/main">
      <mc:Choice Requires="a14">
        <xdr:sp macro="" textlink="">
          <xdr:nvSpPr>
            <xdr:cNvPr id="422" name="TextBox 421"/>
            <xdr:cNvSpPr txBox="1"/>
          </xdr:nvSpPr>
          <xdr:spPr>
            <a:xfrm>
              <a:off x="2124075" y="508730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r>
                          <m:rPr>
                            <m:nor/>
                          </m:rPr>
                          <a:rPr lang="en-US" sz="1100" b="0" i="1">
                            <a:solidFill>
                              <a:schemeClr val="tx1"/>
                            </a:solidFill>
                            <a:effectLst/>
                            <a:latin typeface="+mn-lt"/>
                            <a:ea typeface="+mn-ea"/>
                            <a:cs typeface="+mn-cs"/>
                          </a:rPr>
                          <m:t>q</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𝑚𝑞𝑒</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𝐾</m:t>
                    </m:r>
                  </m:oMath>
                </m:oMathPara>
              </a14:m>
              <a:endParaRPr lang="en-US">
                <a:effectLst/>
              </a:endParaRPr>
            </a:p>
          </xdr:txBody>
        </xdr:sp>
      </mc:Choice>
      <mc:Fallback xmlns="">
        <xdr:sp macro="" textlink="">
          <xdr:nvSpPr>
            <xdr:cNvPr id="422" name="TextBox 421"/>
            <xdr:cNvSpPr txBox="1"/>
          </xdr:nvSpPr>
          <xdr:spPr>
            <a:xfrm>
              <a:off x="2124075" y="508730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mn-lt"/>
                  <a:ea typeface="+mn-ea"/>
                  <a:cs typeface="+mn-cs"/>
                </a:rPr>
                <a:t>"q</a:t>
              </a:r>
              <a:r>
                <a:rPr lang="en-US" sz="1100" b="0" i="0">
                  <a:solidFill>
                    <a:schemeClr val="tx1"/>
                  </a:solidFill>
                  <a:effectLst/>
                  <a:latin typeface="Cambria Math"/>
                  <a:ea typeface="+mn-ea"/>
                  <a:cs typeface="+mn-cs"/>
                </a:rPr>
                <a:t>" ^2=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𝜆_𝑒   𝑚_𝑒=</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_𝑚𝑞𝑒 〖 𝑚〗_𝑒=</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  𝐾</a:t>
              </a:r>
              <a:endParaRPr lang="en-US">
                <a:effectLst/>
              </a:endParaRPr>
            </a:p>
          </xdr:txBody>
        </xdr:sp>
      </mc:Fallback>
    </mc:AlternateContent>
    <xdr:clientData/>
  </xdr:oneCellAnchor>
  <xdr:oneCellAnchor>
    <xdr:from>
      <xdr:col>1</xdr:col>
      <xdr:colOff>0</xdr:colOff>
      <xdr:row>124</xdr:row>
      <xdr:rowOff>0</xdr:rowOff>
    </xdr:from>
    <xdr:ext cx="2717800" cy="323850"/>
    <mc:AlternateContent xmlns:mc="http://schemas.openxmlformats.org/markup-compatibility/2006" xmlns:a14="http://schemas.microsoft.com/office/drawing/2010/main">
      <mc:Choice Requires="a14">
        <xdr:sp macro="" textlink="">
          <xdr:nvSpPr>
            <xdr:cNvPr id="430" name="TextBox 429"/>
            <xdr:cNvSpPr txBox="1"/>
          </xdr:nvSpPr>
          <xdr:spPr>
            <a:xfrm>
              <a:off x="2124075" y="511968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𝑚𝑞𝑒</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430" name="TextBox 429"/>
            <xdr:cNvSpPr txBox="1"/>
          </xdr:nvSpPr>
          <xdr:spPr>
            <a:xfrm>
              <a:off x="2124075" y="511968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_𝑚𝑞𝑒</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𝜆_𝑒=</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 〖 𝜆〗_𝑒  =〖</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 𝑟〗_𝑒</a:t>
              </a:r>
              <a:r>
                <a:rPr lang="en-US" sz="1100" b="0" i="0">
                  <a:solidFill>
                    <a:schemeClr val="tx1"/>
                  </a:solidFill>
                  <a:effectLst/>
                  <a:latin typeface="+mn-lt"/>
                  <a:ea typeface="+mn-ea"/>
                  <a:cs typeface="+mn-cs"/>
                </a:rPr>
                <a:t> " 10</a:t>
              </a:r>
              <a:r>
                <a:rPr lang="en-US" sz="1100" b="0" i="0">
                  <a:solidFill>
                    <a:schemeClr val="tx1"/>
                  </a:solidFill>
                  <a:effectLst/>
                  <a:latin typeface="Cambria Math"/>
                  <a:ea typeface="+mn-ea"/>
                  <a:cs typeface="+mn-cs"/>
                </a:rPr>
                <a:t>" 〗^7  </a:t>
              </a:r>
              <a:endParaRPr lang="en-US">
                <a:effectLst/>
              </a:endParaRPr>
            </a:p>
          </xdr:txBody>
        </xdr:sp>
      </mc:Fallback>
    </mc:AlternateContent>
    <xdr:clientData/>
  </xdr:oneCellAnchor>
  <xdr:oneCellAnchor>
    <xdr:from>
      <xdr:col>1</xdr:col>
      <xdr:colOff>0</xdr:colOff>
      <xdr:row>125</xdr:row>
      <xdr:rowOff>0</xdr:rowOff>
    </xdr:from>
    <xdr:ext cx="2717800" cy="323850"/>
    <mc:AlternateContent xmlns:mc="http://schemas.openxmlformats.org/markup-compatibility/2006" xmlns:a14="http://schemas.microsoft.com/office/drawing/2010/main">
      <mc:Choice Requires="a14">
        <xdr:sp macro="" textlink="">
          <xdr:nvSpPr>
            <xdr:cNvPr id="431" name="TextBox 430"/>
            <xdr:cNvSpPr txBox="1"/>
          </xdr:nvSpPr>
          <xdr:spPr>
            <a:xfrm>
              <a:off x="2124075" y="515207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𝑚𝑞𝑝</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oMath>
                </m:oMathPara>
              </a14:m>
              <a:endParaRPr lang="en-US">
                <a:effectLst/>
              </a:endParaRPr>
            </a:p>
          </xdr:txBody>
        </xdr:sp>
      </mc:Choice>
      <mc:Fallback xmlns="">
        <xdr:sp macro="" textlink="">
          <xdr:nvSpPr>
            <xdr:cNvPr id="431" name="TextBox 430"/>
            <xdr:cNvSpPr txBox="1"/>
          </xdr:nvSpPr>
          <xdr:spPr>
            <a:xfrm>
              <a:off x="2124075" y="515207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_𝑚𝑞𝑝</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𝜆_𝑝=</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 〖 𝜆〗_𝑝=〖</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 𝑟〗_𝑝</a:t>
              </a:r>
              <a:r>
                <a:rPr lang="en-US" sz="1100" b="0" i="0">
                  <a:solidFill>
                    <a:schemeClr val="tx1"/>
                  </a:solidFill>
                  <a:effectLst/>
                  <a:latin typeface="+mn-lt"/>
                  <a:ea typeface="+mn-ea"/>
                  <a:cs typeface="+mn-cs"/>
                </a:rPr>
                <a:t> " 10</a:t>
              </a:r>
              <a:r>
                <a:rPr lang="en-US" sz="1100" b="0" i="0">
                  <a:solidFill>
                    <a:schemeClr val="tx1"/>
                  </a:solidFill>
                  <a:effectLst/>
                  <a:latin typeface="Cambria Math"/>
                  <a:ea typeface="+mn-ea"/>
                  <a:cs typeface="+mn-cs"/>
                </a:rPr>
                <a:t>" 〗^7</a:t>
              </a:r>
              <a:endParaRPr lang="en-US">
                <a:effectLst/>
              </a:endParaRPr>
            </a:p>
          </xdr:txBody>
        </xdr:sp>
      </mc:Fallback>
    </mc:AlternateContent>
    <xdr:clientData/>
  </xdr:oneCellAnchor>
  <xdr:oneCellAnchor>
    <xdr:from>
      <xdr:col>1</xdr:col>
      <xdr:colOff>0</xdr:colOff>
      <xdr:row>126</xdr:row>
      <xdr:rowOff>0</xdr:rowOff>
    </xdr:from>
    <xdr:ext cx="2717800" cy="323850"/>
    <mc:AlternateContent xmlns:mc="http://schemas.openxmlformats.org/markup-compatibility/2006" xmlns:a14="http://schemas.microsoft.com/office/drawing/2010/main">
      <mc:Choice Requires="a14">
        <xdr:sp macro="" textlink="">
          <xdr:nvSpPr>
            <xdr:cNvPr id="432" name="TextBox 431"/>
            <xdr:cNvSpPr txBox="1"/>
          </xdr:nvSpPr>
          <xdr:spPr>
            <a:xfrm>
              <a:off x="2124075" y="518445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𝑚𝑞𝑛</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r>
                          <m:rPr>
                            <m:nor/>
                          </m:rPr>
                          <a:rPr lang="en-US" sz="1100" b="0" i="0">
                            <a:solidFill>
                              <a:schemeClr val="tx1"/>
                            </a:solidFill>
                            <a:effectLst/>
                            <a:latin typeface="+mn-lt"/>
                            <a:ea typeface="+mn-ea"/>
                            <a:cs typeface="+mn-cs"/>
                          </a:rPr>
                          <m:t>c</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𝑚𝑞</m:t>
                        </m:r>
                      </m:sub>
                    </m:sSub>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m:rPr>
                            <m:nor/>
                          </m:rPr>
                          <a:rPr lang="en-US" sz="1100" b="0" i="0">
                            <a:solidFill>
                              <a:schemeClr val="tx1"/>
                            </a:solidFill>
                            <a:effectLst/>
                            <a:latin typeface="+mn-lt"/>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r>
                          <m:rPr>
                            <m:nor/>
                          </m:rPr>
                          <a:rPr lang="en-US" sz="1100" b="0" i="0">
                            <a:solidFill>
                              <a:schemeClr val="tx1"/>
                            </a:solidFill>
                            <a:effectLst/>
                            <a:latin typeface="+mn-lt"/>
                            <a:ea typeface="+mn-ea"/>
                            <a:cs typeface="+mn-cs"/>
                          </a:rPr>
                          <m:t> 10</m:t>
                        </m:r>
                      </m:e>
                      <m:sup>
                        <m:r>
                          <a:rPr lang="en-US" sz="1100" b="0" i="1">
                            <a:solidFill>
                              <a:schemeClr val="tx1"/>
                            </a:solidFill>
                            <a:effectLst/>
                            <a:latin typeface="Cambria Math"/>
                            <a:ea typeface="+mn-ea"/>
                            <a:cs typeface="+mn-cs"/>
                          </a:rPr>
                          <m:t>7</m:t>
                        </m:r>
                      </m:sup>
                    </m:sSup>
                  </m:oMath>
                </m:oMathPara>
              </a14:m>
              <a:endParaRPr lang="en-US">
                <a:effectLst/>
              </a:endParaRPr>
            </a:p>
          </xdr:txBody>
        </xdr:sp>
      </mc:Choice>
      <mc:Fallback xmlns="">
        <xdr:sp macro="" textlink="">
          <xdr:nvSpPr>
            <xdr:cNvPr id="432" name="TextBox 431"/>
            <xdr:cNvSpPr txBox="1"/>
          </xdr:nvSpPr>
          <xdr:spPr>
            <a:xfrm>
              <a:off x="2124075" y="518445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_𝑚𝑞𝑛</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𝜀〗_0</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 c</a:t>
              </a:r>
              <a:r>
                <a:rPr lang="en-US" sz="1100" b="0" i="0">
                  <a:solidFill>
                    <a:schemeClr val="tx1"/>
                  </a:solidFill>
                  <a:effectLst/>
                  <a:latin typeface="Cambria Math"/>
                  <a:ea typeface="+mn-ea"/>
                  <a:cs typeface="+mn-cs"/>
                </a:rPr>
                <a:t>" 〗^2  𝜆_𝑛=</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_𝑚𝑞 〖 𝜆〗_𝑛=〖</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 〖 𝑟〗_𝑛</a:t>
              </a:r>
              <a:r>
                <a:rPr lang="en-US" sz="1100" b="0" i="0">
                  <a:solidFill>
                    <a:schemeClr val="tx1"/>
                  </a:solidFill>
                  <a:effectLst/>
                  <a:latin typeface="+mn-lt"/>
                  <a:ea typeface="+mn-ea"/>
                  <a:cs typeface="+mn-cs"/>
                </a:rPr>
                <a:t> " 10</a:t>
              </a:r>
              <a:r>
                <a:rPr lang="en-US" sz="1100" b="0" i="0">
                  <a:solidFill>
                    <a:schemeClr val="tx1"/>
                  </a:solidFill>
                  <a:effectLst/>
                  <a:latin typeface="Cambria Math"/>
                  <a:ea typeface="+mn-ea"/>
                  <a:cs typeface="+mn-cs"/>
                </a:rPr>
                <a:t>" 〗^7</a:t>
              </a:r>
              <a:endParaRPr lang="en-US">
                <a:effectLst/>
              </a:endParaRPr>
            </a:p>
          </xdr:txBody>
        </xdr:sp>
      </mc:Fallback>
    </mc:AlternateContent>
    <xdr:clientData/>
  </xdr:oneCellAnchor>
  <xdr:oneCellAnchor>
    <xdr:from>
      <xdr:col>1</xdr:col>
      <xdr:colOff>0</xdr:colOff>
      <xdr:row>127</xdr:row>
      <xdr:rowOff>0</xdr:rowOff>
    </xdr:from>
    <xdr:ext cx="2717800" cy="476250"/>
    <mc:AlternateContent xmlns:mc="http://schemas.openxmlformats.org/markup-compatibility/2006" xmlns:a14="http://schemas.microsoft.com/office/drawing/2010/main">
      <mc:Choice Requires="a14">
        <xdr:sp macro="" textlink="">
          <xdr:nvSpPr>
            <xdr:cNvPr id="433" name="TextBox 432"/>
            <xdr:cNvSpPr txBox="1"/>
          </xdr:nvSpPr>
          <xdr:spPr>
            <a:xfrm>
              <a:off x="2124075" y="521684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l-GR" sz="1100" i="1">
                        <a:solidFill>
                          <a:schemeClr val="tx1"/>
                        </a:solidFill>
                        <a:effectLst/>
                        <a:latin typeface="Cambria Math"/>
                        <a:ea typeface="+mn-ea"/>
                        <a:cs typeface="+mn-cs"/>
                      </a:rPr>
                      <m:t>𝛽</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den>
                    </m:f>
                  </m:oMath>
                </m:oMathPara>
              </a14:m>
              <a:endParaRPr lang="en-US">
                <a:effectLst/>
              </a:endParaRPr>
            </a:p>
          </xdr:txBody>
        </xdr:sp>
      </mc:Choice>
      <mc:Fallback xmlns="">
        <xdr:sp macro="" textlink="">
          <xdr:nvSpPr>
            <xdr:cNvPr id="433" name="TextBox 432"/>
            <xdr:cNvSpPr txBox="1"/>
          </xdr:nvSpPr>
          <xdr:spPr>
            <a:xfrm>
              <a:off x="2124075" y="521684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l-GR" sz="1100" i="0">
                  <a:solidFill>
                    <a:schemeClr val="tx1"/>
                  </a:solidFill>
                  <a:effectLst/>
                  <a:latin typeface="Cambria Math"/>
                  <a:ea typeface="+mn-ea"/>
                  <a:cs typeface="+mn-cs"/>
                </a:rPr>
                <a:t>𝛽</a:t>
              </a:r>
              <a:r>
                <a:rPr lang="en-US" sz="1100" b="0" i="0">
                  <a:solidFill>
                    <a:schemeClr val="tx1"/>
                  </a:solidFill>
                  <a:effectLst/>
                  <a:latin typeface="Cambria Math"/>
                  <a:ea typeface="+mn-ea"/>
                  <a:cs typeface="+mn-cs"/>
                </a:rPr>
                <a:t>=〖 𝑟〗_𝑒/〖 𝜆〗_𝑒 =〖 𝑟〗_𝑝/〖 𝜆〗_𝑝 =〖 𝑟〗_𝑛/〖 𝜆〗_𝑛 </a:t>
              </a:r>
              <a:endParaRPr lang="en-US">
                <a:effectLst/>
              </a:endParaRPr>
            </a:p>
          </xdr:txBody>
        </xdr:sp>
      </mc:Fallback>
    </mc:AlternateContent>
    <xdr:clientData/>
  </xdr:oneCellAnchor>
  <xdr:oneCellAnchor>
    <xdr:from>
      <xdr:col>1</xdr:col>
      <xdr:colOff>0</xdr:colOff>
      <xdr:row>108</xdr:row>
      <xdr:rowOff>0</xdr:rowOff>
    </xdr:from>
    <xdr:ext cx="2717800" cy="342900"/>
    <mc:AlternateContent xmlns:mc="http://schemas.openxmlformats.org/markup-compatibility/2006" xmlns:a14="http://schemas.microsoft.com/office/drawing/2010/main">
      <mc:Choice Requires="a14">
        <xdr:sp macro="" textlink="">
          <xdr:nvSpPr>
            <xdr:cNvPr id="434" name="TextBox 433"/>
            <xdr:cNvSpPr txBox="1"/>
          </xdr:nvSpPr>
          <xdr:spPr>
            <a:xfrm>
              <a:off x="2124075" y="446246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m:rPr>
                        <m:nor/>
                      </m:rPr>
                      <a:rPr lang="en-US" sz="1100">
                        <a:solidFill>
                          <a:schemeClr val="tx1"/>
                        </a:solidFill>
                        <a:effectLst/>
                        <a:latin typeface="+mn-lt"/>
                        <a:ea typeface="+mn-ea"/>
                        <a:cs typeface="+mn-cs"/>
                      </a:rPr>
                      <m:t>𝜙</m:t>
                    </m:r>
                    <m:r>
                      <a:rPr lang="el-GR" sz="110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e>
                    </m:rad>
                  </m:oMath>
                </m:oMathPara>
              </a14:m>
              <a:endParaRPr lang="en-US" sz="1100"/>
            </a:p>
          </xdr:txBody>
        </xdr:sp>
      </mc:Choice>
      <mc:Fallback xmlns="">
        <xdr:sp macro="" textlink="">
          <xdr:nvSpPr>
            <xdr:cNvPr id="434" name="TextBox 433"/>
            <xdr:cNvSpPr txBox="1"/>
          </xdr:nvSpPr>
          <xdr:spPr>
            <a:xfrm>
              <a:off x="2124075" y="446246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l-GR" sz="1100" i="0">
                  <a:solidFill>
                    <a:schemeClr val="tx1"/>
                  </a:solidFill>
                  <a:effectLst/>
                  <a:latin typeface="Cambria Math"/>
                  <a:ea typeface="+mn-ea"/>
                  <a:cs typeface="+mn-cs"/>
                </a:rPr>
                <a:t>"=</a:t>
              </a:r>
              <a:r>
                <a:rPr lang="en-US" sz="110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𝑒  𝑚_𝑒 )</a:t>
              </a:r>
              <a:endParaRPr lang="en-US" sz="1100"/>
            </a:p>
          </xdr:txBody>
        </xdr:sp>
      </mc:Fallback>
    </mc:AlternateContent>
    <xdr:clientData/>
  </xdr:oneCellAnchor>
  <xdr:oneCellAnchor>
    <xdr:from>
      <xdr:col>1</xdr:col>
      <xdr:colOff>0</xdr:colOff>
      <xdr:row>105</xdr:row>
      <xdr:rowOff>0</xdr:rowOff>
    </xdr:from>
    <xdr:ext cx="2717800" cy="504825"/>
    <mc:AlternateContent xmlns:mc="http://schemas.openxmlformats.org/markup-compatibility/2006" xmlns:a14="http://schemas.microsoft.com/office/drawing/2010/main">
      <mc:Choice Requires="a14">
        <xdr:sp macro="" textlink="">
          <xdr:nvSpPr>
            <xdr:cNvPr id="435" name="TextBox 434"/>
            <xdr:cNvSpPr txBox="1"/>
          </xdr:nvSpPr>
          <xdr:spPr>
            <a:xfrm>
              <a:off x="2124075" y="431292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𝑒</m:t>
                        </m:r>
                      </m:sub>
                    </m:sSub>
                    <m:r>
                      <a:rPr lang="en-US" sz="1100" i="1">
                        <a:latin typeface="Cambria Math"/>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𝑏</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h</m:t>
                        </m:r>
                        <m:r>
                          <m:rPr>
                            <m:nor/>
                          </m:rPr>
                          <a:rPr lang="en-US" sz="1100" b="0" i="0">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𝑆</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m:rPr>
                                <m:nor/>
                              </m:rPr>
                              <a:rPr lang="en-US" sz="1100">
                                <a:solidFill>
                                  <a:schemeClr val="tx1"/>
                                </a:solidFill>
                                <a:effectLst/>
                                <a:latin typeface="+mn-lt"/>
                                <a:ea typeface="+mn-ea"/>
                                <a:cs typeface="+mn-cs"/>
                              </a:rPr>
                              <m:t>𝜙</m:t>
                            </m:r>
                          </m:e>
                          <m:sup>
                            <m:r>
                              <a:rPr lang="en-US" sz="1100" b="0" i="1">
                                <a:solidFill>
                                  <a:schemeClr val="tx1"/>
                                </a:solidFill>
                                <a:effectLst/>
                                <a:latin typeface="Cambria Math"/>
                                <a:ea typeface="+mn-ea"/>
                                <a:cs typeface="+mn-cs"/>
                              </a:rPr>
                              <m:t>2</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435" name="TextBox 434"/>
            <xdr:cNvSpPr txBox="1"/>
          </xdr:nvSpPr>
          <xdr:spPr>
            <a:xfrm>
              <a:off x="2124075" y="431292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𝑒</a:t>
              </a:r>
              <a:r>
                <a:rPr lang="en-US" sz="1100" i="0">
                  <a:latin typeface="Cambria Math"/>
                </a:rPr>
                <a:t>= </a:t>
              </a:r>
              <a:r>
                <a:rPr lang="en-US" sz="1100" b="0" i="0">
                  <a:solidFill>
                    <a:schemeClr val="tx1"/>
                  </a:solidFill>
                  <a:effectLst/>
                  <a:latin typeface="Cambria Math"/>
                  <a:ea typeface="+mn-ea"/>
                  <a:cs typeface="+mn-cs"/>
                </a:rPr>
                <a:t> (𝑏_𝑒  ℎ"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)/(𝑆_𝑒  𝑞 )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ℎ</a:t>
              </a:r>
              <a:r>
                <a:rPr lang="en-US" sz="1100" b="0" i="0">
                  <a:solidFill>
                    <a:schemeClr val="tx1"/>
                  </a:solidFill>
                  <a:effectLst/>
                  <a:latin typeface="+mn-lt"/>
                  <a:ea typeface="+mn-ea"/>
                  <a:cs typeface="+mn-cs"/>
                </a:rPr>
                <a:t>" </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/(𝑚_𝑒  𝑞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^2/𝑚_𝑒 </a:t>
              </a:r>
              <a:endParaRPr lang="en-US" sz="1100"/>
            </a:p>
          </xdr:txBody>
        </xdr:sp>
      </mc:Fallback>
    </mc:AlternateContent>
    <xdr:clientData/>
  </xdr:oneCellAnchor>
  <xdr:oneCellAnchor>
    <xdr:from>
      <xdr:col>1</xdr:col>
      <xdr:colOff>0</xdr:colOff>
      <xdr:row>107</xdr:row>
      <xdr:rowOff>0</xdr:rowOff>
    </xdr:from>
    <xdr:ext cx="2717800" cy="476250"/>
    <mc:AlternateContent xmlns:mc="http://schemas.openxmlformats.org/markup-compatibility/2006" xmlns:a14="http://schemas.microsoft.com/office/drawing/2010/main">
      <mc:Choice Requires="a14">
        <xdr:sp macro="" textlink="">
          <xdr:nvSpPr>
            <xdr:cNvPr id="436" name="TextBox 435"/>
            <xdr:cNvSpPr txBox="1"/>
          </xdr:nvSpPr>
          <xdr:spPr>
            <a:xfrm>
              <a:off x="2124075" y="441483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𝑞</m:t>
                    </m:r>
                    <m:r>
                      <a:rPr lang="el-GR" sz="110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𝑘𝑞𝑒</m:t>
                            </m:r>
                          </m:sub>
                        </m:sSub>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e>
                    </m:rad>
                  </m:oMath>
                </m:oMathPara>
              </a14:m>
              <a:endParaRPr lang="en-US">
                <a:effectLst/>
              </a:endParaRPr>
            </a:p>
          </xdr:txBody>
        </xdr:sp>
      </mc:Choice>
      <mc:Fallback xmlns="">
        <xdr:sp macro="" textlink="">
          <xdr:nvSpPr>
            <xdr:cNvPr id="436" name="TextBox 435"/>
            <xdr:cNvSpPr txBox="1"/>
          </xdr:nvSpPr>
          <xdr:spPr>
            <a:xfrm>
              <a:off x="2124075" y="4414837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𝑞</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_𝑘𝑞𝑒  𝑘_𝑒 )</a:t>
              </a:r>
              <a:endParaRPr lang="en-US">
                <a:effectLst/>
              </a:endParaRPr>
            </a:p>
          </xdr:txBody>
        </xdr:sp>
      </mc:Fallback>
    </mc:AlternateContent>
    <xdr:clientData/>
  </xdr:oneCellAnchor>
  <xdr:oneCellAnchor>
    <xdr:from>
      <xdr:col>1</xdr:col>
      <xdr:colOff>0</xdr:colOff>
      <xdr:row>106</xdr:row>
      <xdr:rowOff>0</xdr:rowOff>
    </xdr:from>
    <xdr:ext cx="2717800" cy="514350"/>
    <mc:AlternateContent xmlns:mc="http://schemas.openxmlformats.org/markup-compatibility/2006" xmlns:a14="http://schemas.microsoft.com/office/drawing/2010/main">
      <mc:Choice Requires="a14">
        <xdr:sp macro="" textlink="">
          <xdr:nvSpPr>
            <xdr:cNvPr id="437" name="TextBox 436"/>
            <xdr:cNvSpPr txBox="1"/>
          </xdr:nvSpPr>
          <xdr:spPr>
            <a:xfrm>
              <a:off x="2124075" y="436340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𝑘𝑞𝑒</m:t>
                        </m:r>
                      </m:sub>
                    </m:sSub>
                    <m:r>
                      <a:rPr lang="el-GR"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4</m:t>
                            </m:r>
                          </m:sup>
                        </m:sSup>
                      </m:num>
                      <m:den>
                        <m:sSub>
                          <m:sSubPr>
                            <m:ctrlPr>
                              <a:rPr lang="en-US" sz="1100" b="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𝜃</m:t>
                            </m:r>
                          </m:e>
                          <m:sub>
                            <m:r>
                              <a:rPr lang="en-US" sz="1100" b="0" i="1">
                                <a:solidFill>
                                  <a:schemeClr val="tx1"/>
                                </a:solidFill>
                                <a:effectLst/>
                                <a:latin typeface="Cambria Math"/>
                                <a:ea typeface="+mn-ea"/>
                                <a:cs typeface="+mn-cs"/>
                              </a:rPr>
                              <m:t>𝑚</m:t>
                            </m:r>
                            <m:r>
                              <a:rPr lang="el-GR" sz="1100" b="0" i="1">
                                <a:solidFill>
                                  <a:schemeClr val="tx1"/>
                                </a:solidFill>
                                <a:effectLst/>
                                <a:latin typeface="Cambria Math"/>
                                <a:ea typeface="+mn-ea"/>
                                <a:cs typeface="+mn-cs"/>
                              </a:rPr>
                              <m:t>𝛷</m:t>
                            </m:r>
                            <m:r>
                              <a:rPr lang="en-US" sz="1100" b="0" i="1">
                                <a:solidFill>
                                  <a:schemeClr val="tx1"/>
                                </a:solidFill>
                                <a:effectLst/>
                                <a:latin typeface="Cambria Math"/>
                                <a:ea typeface="+mn-ea"/>
                                <a:cs typeface="+mn-cs"/>
                              </a:rPr>
                              <m:t>𝑒</m:t>
                            </m:r>
                          </m:sub>
                        </m:sSub>
                      </m:den>
                    </m:f>
                    <m:r>
                      <a:rPr lang="en-US" sz="110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𝑞</m:t>
                            </m:r>
                          </m:e>
                          <m:sup>
                            <m:r>
                              <a:rPr lang="en-US" sz="1100" b="0" i="1">
                                <a:solidFill>
                                  <a:schemeClr val="tx1"/>
                                </a:solidFill>
                                <a:effectLst/>
                                <a:latin typeface="Cambria Math"/>
                                <a:ea typeface="+mn-ea"/>
                                <a:cs typeface="+mn-cs"/>
                              </a:rPr>
                              <m:t>2</m:t>
                            </m:r>
                          </m:sup>
                        </m:sSup>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𝑒</m:t>
                            </m:r>
                          </m:sub>
                        </m:sSub>
                      </m:den>
                    </m:f>
                  </m:oMath>
                </m:oMathPara>
              </a14:m>
              <a:endParaRPr lang="en-US">
                <a:effectLst/>
              </a:endParaRPr>
            </a:p>
          </xdr:txBody>
        </xdr:sp>
      </mc:Choice>
      <mc:Fallback xmlns="">
        <xdr:sp macro="" textlink="">
          <xdr:nvSpPr>
            <xdr:cNvPr id="437" name="TextBox 436"/>
            <xdr:cNvSpPr txBox="1"/>
          </xdr:nvSpPr>
          <xdr:spPr>
            <a:xfrm>
              <a:off x="2124075" y="436340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_𝑘𝑞𝑒</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〖𝜆_𝑒〗^4/</a:t>
              </a:r>
              <a:r>
                <a:rPr lang="el-GR" sz="1100" i="0">
                  <a:solidFill>
                    <a:schemeClr val="tx1"/>
                  </a:solidFill>
                  <a:effectLst/>
                  <a:latin typeface="Cambria Math"/>
                  <a:ea typeface="+mn-ea"/>
                  <a:cs typeface="+mn-cs"/>
                </a:rPr>
                <a:t>𝜃</a:t>
              </a:r>
              <a:r>
                <a:rPr lang="en-US" sz="1100" b="0" i="0">
                  <a:solidFill>
                    <a:schemeClr val="tx1"/>
                  </a:solidFill>
                  <a:effectLst/>
                  <a:latin typeface="Cambria Math"/>
                  <a:ea typeface="+mn-ea"/>
                  <a:cs typeface="+mn-cs"/>
                </a:rPr>
                <a:t>_𝑚</a:t>
              </a:r>
              <a:r>
                <a:rPr lang="el-GR" sz="1100" b="0" i="0">
                  <a:solidFill>
                    <a:schemeClr val="tx1"/>
                  </a:solidFill>
                  <a:effectLst/>
                  <a:latin typeface="Cambria Math"/>
                  <a:ea typeface="+mn-ea"/>
                  <a:cs typeface="+mn-cs"/>
                </a:rPr>
                <a:t>𝛷</a:t>
              </a:r>
              <a:r>
                <a:rPr lang="en-US" sz="1100" b="0" i="0">
                  <a:solidFill>
                    <a:schemeClr val="tx1"/>
                  </a:solidFill>
                  <a:effectLst/>
                  <a:latin typeface="Cambria Math"/>
                  <a:ea typeface="+mn-ea"/>
                  <a:cs typeface="+mn-cs"/>
                </a:rPr>
                <a:t>𝑒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𝑞^2/𝑘_𝑒 </a:t>
              </a:r>
              <a:endParaRPr lang="en-US">
                <a:effectLst/>
              </a:endParaRPr>
            </a:p>
          </xdr:txBody>
        </xdr:sp>
      </mc:Fallback>
    </mc:AlternateContent>
    <xdr:clientData/>
  </xdr:oneCellAnchor>
  <xdr:oneCellAnchor>
    <xdr:from>
      <xdr:col>1</xdr:col>
      <xdr:colOff>0</xdr:colOff>
      <xdr:row>19</xdr:row>
      <xdr:rowOff>0</xdr:rowOff>
    </xdr:from>
    <xdr:ext cx="2717800" cy="323850"/>
    <mc:AlternateContent xmlns:mc="http://schemas.openxmlformats.org/markup-compatibility/2006" xmlns:a14="http://schemas.microsoft.com/office/drawing/2010/main">
      <mc:Choice Requires="a14">
        <xdr:sp macro="" textlink="">
          <xdr:nvSpPr>
            <xdr:cNvPr id="269" name="TextBox 268"/>
            <xdr:cNvSpPr txBox="1"/>
          </xdr:nvSpPr>
          <xdr:spPr>
            <a:xfrm>
              <a:off x="2124075" y="64674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269" name="TextBox 268"/>
            <xdr:cNvSpPr txBox="1"/>
          </xdr:nvSpPr>
          <xdr:spPr>
            <a:xfrm>
              <a:off x="2124075" y="64674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𝑟_𝑝</a:t>
              </a:r>
              <a:endParaRPr lang="en-US" sz="1100"/>
            </a:p>
          </xdr:txBody>
        </xdr:sp>
      </mc:Fallback>
    </mc:AlternateContent>
    <xdr:clientData/>
  </xdr:oneCellAnchor>
  <xdr:oneCellAnchor>
    <xdr:from>
      <xdr:col>1</xdr:col>
      <xdr:colOff>0</xdr:colOff>
      <xdr:row>53</xdr:row>
      <xdr:rowOff>0</xdr:rowOff>
    </xdr:from>
    <xdr:ext cx="2717800" cy="495300"/>
    <mc:AlternateContent xmlns:mc="http://schemas.openxmlformats.org/markup-compatibility/2006" xmlns:a14="http://schemas.microsoft.com/office/drawing/2010/main">
      <mc:Choice Requires="a14">
        <xdr:sp macro="" textlink="">
          <xdr:nvSpPr>
            <xdr:cNvPr id="272" name="TextBox 271"/>
            <xdr:cNvSpPr txBox="1"/>
          </xdr:nvSpPr>
          <xdr:spPr>
            <a:xfrm>
              <a:off x="2124075" y="214407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b>
                          <m:sSubPr>
                            <m:ctrlPr>
                              <a:rPr lang="en-US" sz="110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𝛼</m:t>
                            </m:r>
                          </m:e>
                          <m:sub>
                            <m:r>
                              <a:rPr lang="en-US" sz="1100" b="0" i="1">
                                <a:solidFill>
                                  <a:schemeClr val="tx1"/>
                                </a:solidFill>
                                <a:effectLst/>
                                <a:latin typeface="Cambria Math"/>
                                <a:ea typeface="+mn-ea"/>
                                <a:cs typeface="+mn-cs"/>
                              </a:rPr>
                              <m:t>0</m:t>
                            </m:r>
                          </m:sub>
                        </m:sSub>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𝛼</m:t>
                            </m:r>
                          </m:e>
                          <m:sub>
                            <m:r>
                              <a:rPr lang="en-US" sz="1100" b="0" i="1">
                                <a:solidFill>
                                  <a:schemeClr val="tx1"/>
                                </a:solidFill>
                                <a:effectLst/>
                                <a:latin typeface="Cambria Math"/>
                                <a:ea typeface="+mn-ea"/>
                                <a:cs typeface="+mn-cs"/>
                              </a:rPr>
                              <m:t>0</m:t>
                            </m:r>
                          </m:sub>
                        </m:sSub>
                      </m:e>
                      <m:sup>
                        <m:r>
                          <a:rPr lang="en-US" sz="1100" b="0" i="1">
                            <a:solidFill>
                              <a:schemeClr val="tx1"/>
                            </a:solidFill>
                            <a:effectLst/>
                            <a:latin typeface="Cambria Math"/>
                            <a:ea typeface="+mn-ea"/>
                            <a:cs typeface="+mn-cs"/>
                          </a:rPr>
                          <m:t>−1</m:t>
                        </m:r>
                      </m:sup>
                    </m:sSup>
                  </m:oMath>
                </m:oMathPara>
              </a14:m>
              <a:endParaRPr lang="en-US" sz="1100"/>
            </a:p>
          </xdr:txBody>
        </xdr:sp>
      </mc:Choice>
      <mc:Fallback xmlns="">
        <xdr:sp macro="" textlink="">
          <xdr:nvSpPr>
            <xdr:cNvPr id="272" name="TextBox 271"/>
            <xdr:cNvSpPr txBox="1"/>
          </xdr:nvSpPr>
          <xdr:spPr>
            <a:xfrm>
              <a:off x="2124075" y="214407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1/</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_</a:t>
              </a:r>
              <a:r>
                <a:rPr lang="en-US" sz="1100" b="0" i="0">
                  <a:solidFill>
                    <a:schemeClr val="tx1"/>
                  </a:solidFill>
                  <a:effectLst/>
                  <a:latin typeface="Cambria Math"/>
                  <a:ea typeface="+mn-ea"/>
                  <a:cs typeface="+mn-cs"/>
                </a:rPr>
                <a:t>0 = 〖</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_</a:t>
              </a:r>
              <a:r>
                <a:rPr lang="en-US" sz="1100" b="0" i="0">
                  <a:solidFill>
                    <a:schemeClr val="tx1"/>
                  </a:solidFill>
                  <a:effectLst/>
                  <a:latin typeface="Cambria Math"/>
                  <a:ea typeface="+mn-ea"/>
                  <a:cs typeface="+mn-cs"/>
                </a:rPr>
                <a:t>0〗^(−1)</a:t>
              </a:r>
              <a:endParaRPr lang="en-US" sz="1100"/>
            </a:p>
          </xdr:txBody>
        </xdr:sp>
      </mc:Fallback>
    </mc:AlternateContent>
    <xdr:clientData/>
  </xdr:oneCellAnchor>
  <xdr:oneCellAnchor>
    <xdr:from>
      <xdr:col>1</xdr:col>
      <xdr:colOff>0</xdr:colOff>
      <xdr:row>17</xdr:row>
      <xdr:rowOff>0</xdr:rowOff>
    </xdr:from>
    <xdr:ext cx="2717800" cy="466725"/>
    <mc:AlternateContent xmlns:mc="http://schemas.openxmlformats.org/markup-compatibility/2006" xmlns:a14="http://schemas.microsoft.com/office/drawing/2010/main">
      <mc:Choice Requires="a14">
        <xdr:sp macro="" textlink="">
          <xdr:nvSpPr>
            <xdr:cNvPr id="278" name="TextBox 277"/>
            <xdr:cNvSpPr txBox="1"/>
          </xdr:nvSpPr>
          <xdr:spPr>
            <a:xfrm>
              <a:off x="2124075" y="57531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m:rPr>
                            <m:nor/>
                          </m:rPr>
                          <a:rPr lang="en-US" sz="1100">
                            <a:solidFill>
                              <a:schemeClr val="tx1"/>
                            </a:solidFill>
                            <a:effectLst/>
                            <a:latin typeface="+mn-lt"/>
                            <a:ea typeface="+mn-ea"/>
                            <a:cs typeface="+mn-cs"/>
                          </a:rPr>
                          <m:t>𝛷</m:t>
                        </m:r>
                      </m:e>
                      <m:sub>
                        <m:r>
                          <a:rPr lang="en-US" sz="1100" b="0" i="1">
                            <a:solidFill>
                              <a:schemeClr val="tx1"/>
                            </a:solidFill>
                            <a:effectLst/>
                            <a:latin typeface="Cambria Math"/>
                            <a:ea typeface="+mn-ea"/>
                            <a:cs typeface="+mn-cs"/>
                          </a:rPr>
                          <m:t>0</m:t>
                        </m:r>
                      </m:sub>
                    </m:sSub>
                    <m:r>
                      <a:rPr lang="el-GR" sz="1100" i="1">
                        <a:latin typeface="Cambria Math"/>
                      </a:rPr>
                      <m:t>=</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Cambria Math"/>
                            <a:ea typeface="+mn-ea"/>
                            <a:cs typeface="+mn-cs"/>
                          </a:rPr>
                          <m:t>h</m:t>
                        </m:r>
                        <m:r>
                          <m:rPr>
                            <m:nor/>
                          </m:rPr>
                          <a:rPr lang="en-US"/>
                          <m:t> </m:t>
                        </m:r>
                      </m:num>
                      <m:den>
                        <m:r>
                          <a:rPr lang="en-US" b="0" i="1">
                            <a:latin typeface="Cambria Math"/>
                          </a:rPr>
                          <m:t>2 </m:t>
                        </m:r>
                        <m:r>
                          <a:rPr lang="en-US" b="0" i="1">
                            <a:latin typeface="Cambria Math"/>
                          </a:rPr>
                          <m:t>𝑒</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m:rPr>
                            <m:nor/>
                          </m:rPr>
                          <a:rPr lang="en-US" sz="1100" i="1">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2</m:t>
                        </m:r>
                      </m:den>
                    </m:f>
                  </m:oMath>
                </m:oMathPara>
              </a14:m>
              <a:endParaRPr lang="en-US" sz="1100"/>
            </a:p>
          </xdr:txBody>
        </xdr:sp>
      </mc:Choice>
      <mc:Fallback xmlns="">
        <xdr:sp macro="" textlink="">
          <xdr:nvSpPr>
            <xdr:cNvPr id="278" name="TextBox 277"/>
            <xdr:cNvSpPr txBox="1"/>
          </xdr:nvSpPr>
          <xdr:spPr>
            <a:xfrm>
              <a:off x="2124075" y="57531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i="0">
                  <a:solidFill>
                    <a:schemeClr val="tx1"/>
                  </a:solidFill>
                  <a:effectLst/>
                  <a:latin typeface="+mn-lt"/>
                  <a:ea typeface="+mn-ea"/>
                  <a:cs typeface="+mn-cs"/>
                </a:rPr>
                <a:t>"𝛷</a:t>
              </a:r>
              <a:r>
                <a:rPr lang="en-US" sz="1100" i="0">
                  <a:solidFill>
                    <a:schemeClr val="tx1"/>
                  </a:solidFill>
                  <a:effectLst/>
                  <a:latin typeface="Cambria Math"/>
                  <a:ea typeface="+mn-ea"/>
                  <a:cs typeface="+mn-cs"/>
                </a:rPr>
                <a:t>" _</a:t>
              </a:r>
              <a:r>
                <a:rPr lang="en-US" sz="1100" b="0" i="0">
                  <a:solidFill>
                    <a:schemeClr val="tx1"/>
                  </a:solidFill>
                  <a:effectLst/>
                  <a:latin typeface="Cambria Math"/>
                  <a:ea typeface="+mn-ea"/>
                  <a:cs typeface="+mn-cs"/>
                </a:rPr>
                <a:t>0</a:t>
              </a:r>
              <a:r>
                <a:rPr lang="el-GR" sz="1100" i="0">
                  <a:latin typeface="Cambria Math"/>
                </a:rPr>
                <a:t>=</a:t>
              </a:r>
              <a:r>
                <a:rPr lang="en-US" sz="1100" b="0" i="0">
                  <a:solidFill>
                    <a:schemeClr val="tx1"/>
                  </a:solidFill>
                  <a:effectLst/>
                  <a:latin typeface="Cambria Math"/>
                  <a:ea typeface="+mn-ea"/>
                  <a:cs typeface="+mn-cs"/>
                </a:rPr>
                <a:t>"h</a:t>
              </a:r>
              <a:r>
                <a:rPr lang="en-US" i="0"/>
                <a:t> </a:t>
              </a:r>
              <a:r>
                <a:rPr lang="en-US" i="0">
                  <a:latin typeface="Cambria Math"/>
                </a:rPr>
                <a:t>" </a:t>
              </a:r>
              <a:r>
                <a:rPr lang="en-US" sz="1100" b="0" i="0">
                  <a:solidFill>
                    <a:schemeClr val="tx1"/>
                  </a:solidFill>
                  <a:effectLst/>
                  <a:latin typeface="Cambria Math"/>
                  <a:ea typeface="+mn-ea"/>
                  <a:cs typeface="+mn-cs"/>
                </a:rPr>
                <a:t>/(</a:t>
              </a:r>
              <a:r>
                <a:rPr lang="en-US" b="0" i="0">
                  <a:latin typeface="Cambria Math"/>
                </a:rPr>
                <a:t>2 𝑒</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i="0">
                  <a:solidFill>
                    <a:schemeClr val="tx1"/>
                  </a:solidFill>
                  <a:effectLst/>
                  <a:latin typeface="+mn-lt"/>
                  <a:ea typeface="+mn-ea"/>
                  <a:cs typeface="+mn-cs"/>
                </a:rPr>
                <a:t>"𝜙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a:t>
              </a:r>
              <a:endParaRPr lang="en-US" sz="1100"/>
            </a:p>
          </xdr:txBody>
        </xdr:sp>
      </mc:Fallback>
    </mc:AlternateContent>
    <xdr:clientData/>
  </xdr:oneCellAnchor>
  <xdr:oneCellAnchor>
    <xdr:from>
      <xdr:col>1</xdr:col>
      <xdr:colOff>0</xdr:colOff>
      <xdr:row>9</xdr:row>
      <xdr:rowOff>0</xdr:rowOff>
    </xdr:from>
    <xdr:ext cx="2717800" cy="314325"/>
    <mc:AlternateContent xmlns:mc="http://schemas.openxmlformats.org/markup-compatibility/2006" xmlns:a14="http://schemas.microsoft.com/office/drawing/2010/main">
      <mc:Choice Requires="a14">
        <xdr:sp macro="" textlink="">
          <xdr:nvSpPr>
            <xdr:cNvPr id="291" name="TextBox 290"/>
            <xdr:cNvSpPr txBox="1"/>
          </xdr:nvSpPr>
          <xdr:spPr>
            <a:xfrm>
              <a:off x="2124075" y="2781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l-GR" sz="1100" i="1">
                        <a:solidFill>
                          <a:schemeClr val="tx1"/>
                        </a:solidFill>
                        <a:effectLst/>
                        <a:latin typeface="Cambria Math"/>
                        <a:ea typeface="+mn-ea"/>
                        <a:cs typeface="+mn-cs"/>
                      </a:rPr>
                      <m:t>𝜖</m:t>
                    </m:r>
                  </m:oMath>
                </m:oMathPara>
              </a14:m>
              <a:endParaRPr lang="en-US" sz="1100"/>
            </a:p>
          </xdr:txBody>
        </xdr:sp>
      </mc:Choice>
      <mc:Fallback xmlns="">
        <xdr:sp macro="" textlink="">
          <xdr:nvSpPr>
            <xdr:cNvPr id="291" name="TextBox 290"/>
            <xdr:cNvSpPr txBox="1"/>
          </xdr:nvSpPr>
          <xdr:spPr>
            <a:xfrm>
              <a:off x="2124075" y="2781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i="0">
                  <a:solidFill>
                    <a:schemeClr val="tx1"/>
                  </a:solidFill>
                  <a:effectLst/>
                  <a:latin typeface="Cambria Math"/>
                  <a:ea typeface="+mn-ea"/>
                  <a:cs typeface="+mn-cs"/>
                </a:rPr>
                <a:t>𝜖</a:t>
              </a:r>
              <a:endParaRPr lang="en-US" sz="1100"/>
            </a:p>
          </xdr:txBody>
        </xdr:sp>
      </mc:Fallback>
    </mc:AlternateContent>
    <xdr:clientData/>
  </xdr:oneCellAnchor>
  <xdr:oneCellAnchor>
    <xdr:from>
      <xdr:col>1</xdr:col>
      <xdr:colOff>0</xdr:colOff>
      <xdr:row>188</xdr:row>
      <xdr:rowOff>0</xdr:rowOff>
    </xdr:from>
    <xdr:ext cx="2717800" cy="504825"/>
    <mc:AlternateContent xmlns:mc="http://schemas.openxmlformats.org/markup-compatibility/2006" xmlns:a14="http://schemas.microsoft.com/office/drawing/2010/main">
      <mc:Choice Requires="a14">
        <xdr:sp macro="" textlink="">
          <xdr:nvSpPr>
            <xdr:cNvPr id="297" name="TextBox 296"/>
            <xdr:cNvSpPr txBox="1"/>
          </xdr:nvSpPr>
          <xdr:spPr>
            <a:xfrm>
              <a:off x="2124075" y="791718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num>
                      <m:den>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297" name="TextBox 296"/>
            <xdr:cNvSpPr txBox="1"/>
          </xdr:nvSpPr>
          <xdr:spPr>
            <a:xfrm>
              <a:off x="2124075" y="791718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_(𝑒𝑙𝑙2,𝑠𝑝ℎ)=𝑉_(𝑒.𝑒𝑙𝑙2)/(𝑉_(𝑒.𝑠𝑝ℎ)  )=  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2𝜋/(</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 )=  1/(</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a:effectLst/>
              </a:endParaRPr>
            </a:p>
          </xdr:txBody>
        </xdr:sp>
      </mc:Fallback>
    </mc:AlternateContent>
    <xdr:clientData/>
  </xdr:oneCellAnchor>
  <xdr:oneCellAnchor>
    <xdr:from>
      <xdr:col>1</xdr:col>
      <xdr:colOff>0</xdr:colOff>
      <xdr:row>189</xdr:row>
      <xdr:rowOff>0</xdr:rowOff>
    </xdr:from>
    <xdr:ext cx="2717800" cy="704850"/>
    <mc:AlternateContent xmlns:mc="http://schemas.openxmlformats.org/markup-compatibility/2006" xmlns:a14="http://schemas.microsoft.com/office/drawing/2010/main">
      <mc:Choice Requires="a14">
        <xdr:sp macro="" textlink="">
          <xdr:nvSpPr>
            <xdr:cNvPr id="298" name="TextBox 297"/>
            <xdr:cNvSpPr txBox="1"/>
          </xdr:nvSpPr>
          <xdr:spPr>
            <a:xfrm>
              <a:off x="2124075" y="79676625"/>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num>
                      <m:den>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e>
                          <m:sup>
                            <m:r>
                              <a:rPr lang="en-US" sz="1100" b="0" i="1">
                                <a:solidFill>
                                  <a:schemeClr val="tx1"/>
                                </a:solidFill>
                                <a:effectLst/>
                                <a:latin typeface="Cambria Math"/>
                                <a:ea typeface="+mn-ea"/>
                                <a:cs typeface="+mn-cs"/>
                              </a:rPr>
                              <m:t>2</m:t>
                            </m:r>
                          </m:sup>
                        </m:sSup>
                      </m:num>
                      <m:den>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298" name="TextBox 297"/>
            <xdr:cNvSpPr txBox="1"/>
          </xdr:nvSpPr>
          <xdr:spPr>
            <a:xfrm>
              <a:off x="2124075" y="79676625"/>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𝑉_(𝑒.𝑒𝑙𝑙1)/(𝑉_(𝑒.𝑠𝑝ℎ)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〖𝑟_𝑏𝑒〗^2  𝑟_𝑒)/(4𝜋/(3 )  〖𝑟_𝑒〗^3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〖𝑟_𝑏𝑒〗^2/〖𝑟_𝑒〗^2 </a:t>
              </a:r>
              <a:endParaRPr lang="en-US" sz="1100"/>
            </a:p>
          </xdr:txBody>
        </xdr:sp>
      </mc:Fallback>
    </mc:AlternateContent>
    <xdr:clientData/>
  </xdr:oneCellAnchor>
  <xdr:oneCellAnchor>
    <xdr:from>
      <xdr:col>1</xdr:col>
      <xdr:colOff>0</xdr:colOff>
      <xdr:row>187</xdr:row>
      <xdr:rowOff>0</xdr:rowOff>
    </xdr:from>
    <xdr:ext cx="2717800" cy="704850"/>
    <mc:AlternateContent xmlns:mc="http://schemas.openxmlformats.org/markup-compatibility/2006" xmlns:a14="http://schemas.microsoft.com/office/drawing/2010/main">
      <mc:Choice Requires="a14">
        <xdr:sp macro="" textlink="">
          <xdr:nvSpPr>
            <xdr:cNvPr id="332" name="TextBox 331"/>
            <xdr:cNvSpPr txBox="1"/>
          </xdr:nvSpPr>
          <xdr:spPr>
            <a:xfrm>
              <a:off x="2124075" y="78466950"/>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num>
                      <m:den>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332" name="TextBox 331"/>
            <xdr:cNvSpPr txBox="1"/>
          </xdr:nvSpPr>
          <xdr:spPr>
            <a:xfrm>
              <a:off x="2124075" y="78466950"/>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𝑉_(𝑒.𝑒𝑙𝑙2)/(𝑉_(𝑒.𝑠𝑝ℎ)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〖𝑟_𝑒〗^2  𝑟_𝑏𝑒)/(4𝜋/(3 )  〖𝑟_𝑒〗^3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𝑟_𝑏𝑒/(𝑟_𝑒  )</a:t>
              </a:r>
              <a:endParaRPr lang="en-US" sz="1100"/>
            </a:p>
          </xdr:txBody>
        </xdr:sp>
      </mc:Fallback>
    </mc:AlternateContent>
    <xdr:clientData/>
  </xdr:oneCellAnchor>
  <xdr:oneCellAnchor>
    <xdr:from>
      <xdr:col>1</xdr:col>
      <xdr:colOff>0</xdr:colOff>
      <xdr:row>186</xdr:row>
      <xdr:rowOff>0</xdr:rowOff>
    </xdr:from>
    <xdr:ext cx="2717800" cy="704850"/>
    <mc:AlternateContent xmlns:mc="http://schemas.openxmlformats.org/markup-compatibility/2006" xmlns:a14="http://schemas.microsoft.com/office/drawing/2010/main">
      <mc:Choice Requires="a14">
        <xdr:sp macro="" textlink="">
          <xdr:nvSpPr>
            <xdr:cNvPr id="333" name="TextBox 332"/>
            <xdr:cNvSpPr txBox="1"/>
          </xdr:nvSpPr>
          <xdr:spPr>
            <a:xfrm>
              <a:off x="2124075" y="77762100"/>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num>
                      <m:den>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333" name="TextBox 332"/>
            <xdr:cNvSpPr txBox="1"/>
          </xdr:nvSpPr>
          <xdr:spPr>
            <a:xfrm>
              <a:off x="2124075" y="77762100"/>
              <a:ext cx="271780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𝑉_(𝑒.𝑒𝑙𝑙1)/(𝑉_(𝑒.𝑒𝑙𝑙2)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〖𝑟_𝑏𝑒〗^2  𝑟_𝑒)/(4𝜋/(3 )  〖𝑟_𝑒〗^2  𝑟_𝑏𝑒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𝑟_𝑏𝑒/(𝑟_𝑒  )=</a:t>
              </a:r>
              <a:r>
                <a:rPr lang="en-US" sz="110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177</xdr:row>
      <xdr:rowOff>0</xdr:rowOff>
    </xdr:from>
    <xdr:ext cx="2717800" cy="495300"/>
    <mc:AlternateContent xmlns:mc="http://schemas.openxmlformats.org/markup-compatibility/2006" xmlns:a14="http://schemas.microsoft.com/office/drawing/2010/main">
      <mc:Choice Requires="a14">
        <xdr:sp macro="" textlink="">
          <xdr:nvSpPr>
            <xdr:cNvPr id="337" name="TextBox 336"/>
            <xdr:cNvSpPr txBox="1"/>
          </xdr:nvSpPr>
          <xdr:spPr>
            <a:xfrm>
              <a:off x="2124075" y="73809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1</m:t>
                        </m:r>
                      </m:sub>
                    </m:sSub>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𝑏𝑒</m:t>
                            </m:r>
                          </m:sub>
                        </m:sSub>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𝑒</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4</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sSup>
                          <m:sSupPr>
                            <m:ctrlPr>
                              <a:rPr lang="en-US" sz="1100" b="0" i="1">
                                <a:solidFill>
                                  <a:schemeClr val="tx1"/>
                                </a:solidFill>
                                <a:effectLst/>
                                <a:latin typeface="Cambria Math"/>
                                <a:ea typeface="Cambria Math" pitchFamily="18" charset="0"/>
                                <a:cs typeface="+mn-cs"/>
                              </a:rPr>
                            </m:ctrlPr>
                          </m:sSupPr>
                          <m:e>
                            <m:r>
                              <a:rPr lang="el-GR" sz="1100" i="1">
                                <a:solidFill>
                                  <a:schemeClr val="tx1"/>
                                </a:solidFill>
                                <a:effectLst/>
                                <a:latin typeface="Cambria Math" pitchFamily="18" charset="0"/>
                                <a:ea typeface="Cambria Math" pitchFamily="18" charset="0"/>
                                <a:cs typeface="+mn-cs"/>
                              </a:rPr>
                              <m:t>𝛼</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l-GR" sz="1100" i="1">
                            <a:solidFill>
                              <a:schemeClr val="tx1"/>
                            </a:solidFill>
                            <a:effectLst/>
                            <a:latin typeface="Cambria Math" pitchFamily="18" charset="0"/>
                            <a:ea typeface="Cambria Math" pitchFamily="18" charset="0"/>
                            <a:cs typeface="+mn-cs"/>
                          </a:rPr>
                          <m:t>𝛼</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num>
                      <m:den>
                        <m:r>
                          <a:rPr lang="en-US" sz="1100" b="0" i="1">
                            <a:solidFill>
                              <a:schemeClr val="tx1"/>
                            </a:solidFill>
                            <a:effectLst/>
                            <a:latin typeface="Cambria Math" pitchFamily="18" charset="0"/>
                            <a:ea typeface="Cambria Math" pitchFamily="18" charset="0"/>
                            <a:cs typeface="+mn-cs"/>
                          </a:rPr>
                          <m:t>2</m:t>
                        </m:r>
                        <m:r>
                          <a:rPr lang="en-US" sz="1100" b="0" i="1">
                            <a:solidFill>
                              <a:schemeClr val="tx1"/>
                            </a:solidFill>
                            <a:effectLst/>
                            <a:latin typeface="Cambria Math" pitchFamily="18" charset="0"/>
                            <a:ea typeface="Cambria Math" pitchFamily="18" charset="0"/>
                            <a:cs typeface="+mn-cs"/>
                          </a:rPr>
                          <m:t>𝜋</m:t>
                        </m:r>
                        <m:r>
                          <a:rPr lang="en-US" sz="1100" b="0" i="1">
                            <a:solidFill>
                              <a:schemeClr val="tx1"/>
                            </a:solidFill>
                            <a:effectLst/>
                            <a:latin typeface="Cambria Math" pitchFamily="18" charset="0"/>
                            <a:ea typeface="Cambria Math" pitchFamily="18" charset="0"/>
                            <a:cs typeface="+mn-cs"/>
                          </a:rPr>
                          <m:t> </m:t>
                        </m:r>
                      </m:den>
                    </m:f>
                  </m:oMath>
                </m:oMathPara>
              </a14:m>
              <a:endParaRPr lang="en-US" sz="1100">
                <a:latin typeface="Cambria Math" pitchFamily="18" charset="0"/>
                <a:ea typeface="Cambria Math" pitchFamily="18" charset="0"/>
              </a:endParaRPr>
            </a:p>
          </xdr:txBody>
        </xdr:sp>
      </mc:Choice>
      <mc:Fallback xmlns="">
        <xdr:sp macro="" textlink="">
          <xdr:nvSpPr>
            <xdr:cNvPr id="337" name="TextBox 336"/>
            <xdr:cNvSpPr txBox="1"/>
          </xdr:nvSpPr>
          <xdr:spPr>
            <a:xfrm>
              <a:off x="2124075" y="738092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𝑒,𝑒𝑙𝑙1</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𝑏𝑒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2𝜋 </a:t>
              </a:r>
              <a:r>
                <a:rPr lang="en-US" sz="1100" b="0" i="0">
                  <a:solidFill>
                    <a:schemeClr val="tx1"/>
                  </a:solidFill>
                  <a:effectLst/>
                  <a:latin typeface="Cambria Math"/>
                  <a:ea typeface="Cambria Math" pitchFamily="18" charset="0"/>
                  <a:cs typeface="+mn-cs"/>
                </a:rPr>
                <a:t>)</a:t>
              </a:r>
              <a:endParaRPr lang="en-US" sz="1100">
                <a:latin typeface="Cambria Math" pitchFamily="18" charset="0"/>
                <a:ea typeface="Cambria Math" pitchFamily="18" charset="0"/>
              </a:endParaRPr>
            </a:p>
          </xdr:txBody>
        </xdr:sp>
      </mc:Fallback>
    </mc:AlternateContent>
    <xdr:clientData/>
  </xdr:oneCellAnchor>
  <xdr:oneCellAnchor>
    <xdr:from>
      <xdr:col>1</xdr:col>
      <xdr:colOff>0</xdr:colOff>
      <xdr:row>178</xdr:row>
      <xdr:rowOff>0</xdr:rowOff>
    </xdr:from>
    <xdr:ext cx="2717800" cy="495300"/>
    <mc:AlternateContent xmlns:mc="http://schemas.openxmlformats.org/markup-compatibility/2006" xmlns:a14="http://schemas.microsoft.com/office/drawing/2010/main">
      <mc:Choice Requires="a14">
        <xdr:sp macro="" textlink="">
          <xdr:nvSpPr>
            <xdr:cNvPr id="338" name="TextBox 337"/>
            <xdr:cNvSpPr txBox="1"/>
          </xdr:nvSpPr>
          <xdr:spPr>
            <a:xfrm>
              <a:off x="2124075" y="74304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1</m:t>
                        </m:r>
                      </m:sub>
                    </m:sSub>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8</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3</m:t>
                            </m:r>
                          </m:sup>
                        </m:sSup>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den>
                    </m:f>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6</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den>
                    </m:f>
                  </m:oMath>
                </m:oMathPara>
              </a14:m>
              <a:endParaRPr lang="en-US">
                <a:effectLst/>
                <a:latin typeface="Cambria Math" pitchFamily="18" charset="0"/>
                <a:ea typeface="Cambria Math" pitchFamily="18" charset="0"/>
              </a:endParaRPr>
            </a:p>
          </xdr:txBody>
        </xdr:sp>
      </mc:Choice>
      <mc:Fallback xmlns="">
        <xdr:sp macro="" textlink="">
          <xdr:nvSpPr>
            <xdr:cNvPr id="338" name="TextBox 337"/>
            <xdr:cNvSpPr txBox="1"/>
          </xdr:nvSpPr>
          <xdr:spPr>
            <a:xfrm>
              <a:off x="2124075" y="74304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𝑒,𝑒𝑙𝑙1</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8𝜋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a:t>
              </a:r>
              <a:r>
                <a:rPr lang="el-GR"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6𝜋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l-GR"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176</xdr:row>
      <xdr:rowOff>0</xdr:rowOff>
    </xdr:from>
    <xdr:ext cx="2717800" cy="495300"/>
    <mc:AlternateContent xmlns:mc="http://schemas.openxmlformats.org/markup-compatibility/2006" xmlns:a14="http://schemas.microsoft.com/office/drawing/2010/main">
      <mc:Choice Requires="a14">
        <xdr:sp macro="" textlink="">
          <xdr:nvSpPr>
            <xdr:cNvPr id="339" name="TextBox 338"/>
            <xdr:cNvSpPr txBox="1"/>
          </xdr:nvSpPr>
          <xdr:spPr>
            <a:xfrm>
              <a:off x="2124075" y="73313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339" name="TextBox 338"/>
            <xdr:cNvSpPr txBox="1"/>
          </xdr:nvSpPr>
          <xdr:spPr>
            <a:xfrm>
              <a:off x="2124075" y="733139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𝑉_(𝑒,𝑠𝑝ℎ)</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〖𝑟_𝑒〗^3</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𝜆_𝑒〗^3)/(8〖 𝜋〗^3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𝜆_𝑒〗^3)/(6〖 𝜋〗^2 )</a:t>
              </a:r>
              <a:endParaRPr lang="en-US">
                <a:effectLst/>
              </a:endParaRPr>
            </a:p>
          </xdr:txBody>
        </xdr:sp>
      </mc:Fallback>
    </mc:AlternateContent>
    <xdr:clientData/>
  </xdr:oneCellAnchor>
  <xdr:oneCellAnchor>
    <xdr:from>
      <xdr:col>1</xdr:col>
      <xdr:colOff>0</xdr:colOff>
      <xdr:row>179</xdr:row>
      <xdr:rowOff>0</xdr:rowOff>
    </xdr:from>
    <xdr:ext cx="2717800" cy="514350"/>
    <mc:AlternateContent xmlns:mc="http://schemas.openxmlformats.org/markup-compatibility/2006" xmlns:a14="http://schemas.microsoft.com/office/drawing/2010/main">
      <mc:Choice Requires="a14">
        <xdr:sp macro="" textlink="">
          <xdr:nvSpPr>
            <xdr:cNvPr id="340" name="TextBox 339"/>
            <xdr:cNvSpPr txBox="1"/>
          </xdr:nvSpPr>
          <xdr:spPr>
            <a:xfrm>
              <a:off x="2124075" y="747998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2</m:t>
                        </m:r>
                      </m:sub>
                    </m:sSub>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𝑏𝑒</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4</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num>
                      <m:den>
                        <m:r>
                          <a:rPr lang="en-US" sz="1100" b="0" i="1">
                            <a:solidFill>
                              <a:schemeClr val="tx1"/>
                            </a:solidFill>
                            <a:effectLst/>
                            <a:latin typeface="Cambria Math" pitchFamily="18" charset="0"/>
                            <a:ea typeface="Cambria Math" pitchFamily="18" charset="0"/>
                            <a:cs typeface="+mn-cs"/>
                          </a:rPr>
                          <m:t>2</m:t>
                        </m:r>
                        <m:r>
                          <a:rPr lang="en-US" sz="1100" b="0" i="1">
                            <a:solidFill>
                              <a:schemeClr val="tx1"/>
                            </a:solidFill>
                            <a:effectLst/>
                            <a:latin typeface="Cambria Math" pitchFamily="18" charset="0"/>
                            <a:ea typeface="Cambria Math" pitchFamily="18" charset="0"/>
                            <a:cs typeface="+mn-cs"/>
                          </a:rPr>
                          <m:t>𝜋</m:t>
                        </m:r>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den>
                    </m:f>
                  </m:oMath>
                </m:oMathPara>
              </a14:m>
              <a:endParaRPr lang="en-US">
                <a:effectLst/>
                <a:latin typeface="Cambria Math" pitchFamily="18" charset="0"/>
                <a:ea typeface="Cambria Math" pitchFamily="18" charset="0"/>
              </a:endParaRPr>
            </a:p>
          </xdr:txBody>
        </xdr:sp>
      </mc:Choice>
      <mc:Fallback xmlns="">
        <xdr:sp macro="" textlink="">
          <xdr:nvSpPr>
            <xdr:cNvPr id="340" name="TextBox 339"/>
            <xdr:cNvSpPr txBox="1"/>
          </xdr:nvSpPr>
          <xdr:spPr>
            <a:xfrm>
              <a:off x="2124075" y="747998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𝑒,𝑒𝑙𝑙2</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𝑏𝑒</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2𝜋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180</xdr:row>
      <xdr:rowOff>0</xdr:rowOff>
    </xdr:from>
    <xdr:ext cx="2717800" cy="495300"/>
    <mc:AlternateContent xmlns:mc="http://schemas.openxmlformats.org/markup-compatibility/2006" xmlns:a14="http://schemas.microsoft.com/office/drawing/2010/main">
      <mc:Choice Requires="a14">
        <xdr:sp macro="" textlink="">
          <xdr:nvSpPr>
            <xdr:cNvPr id="341" name="TextBox 340"/>
            <xdr:cNvSpPr txBox="1"/>
          </xdr:nvSpPr>
          <xdr:spPr>
            <a:xfrm>
              <a:off x="2124075" y="75314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2</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8</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3</m:t>
                            </m:r>
                          </m:sup>
                        </m:sSup>
                        <m:r>
                          <a:rPr lang="en-US" sz="1100" b="0" i="1">
                            <a:solidFill>
                              <a:schemeClr val="tx1"/>
                            </a:solidFill>
                            <a:effectLst/>
                            <a:latin typeface="Cambria Math" pitchFamily="18" charset="0"/>
                            <a:ea typeface="Cambria Math" pitchFamily="18" charset="0"/>
                            <a:cs typeface="+mn-cs"/>
                          </a:rPr>
                          <m:t> </m:t>
                        </m:r>
                      </m:den>
                    </m:f>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6</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oMath>
                </m:oMathPara>
              </a14:m>
              <a:endParaRPr lang="en-US">
                <a:effectLst/>
                <a:latin typeface="Cambria Math" pitchFamily="18" charset="0"/>
                <a:ea typeface="Cambria Math" pitchFamily="18" charset="0"/>
              </a:endParaRPr>
            </a:p>
          </xdr:txBody>
        </xdr:sp>
      </mc:Choice>
      <mc:Fallback xmlns="">
        <xdr:sp macro="" textlink="">
          <xdr:nvSpPr>
            <xdr:cNvPr id="341" name="TextBox 340"/>
            <xdr:cNvSpPr txBox="1"/>
          </xdr:nvSpPr>
          <xdr:spPr>
            <a:xfrm>
              <a:off x="2124075" y="75314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𝑒,𝑒𝑙𝑙2</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8𝜋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6𝜋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190</xdr:row>
      <xdr:rowOff>0</xdr:rowOff>
    </xdr:from>
    <xdr:ext cx="2781300" cy="504825"/>
    <mc:AlternateContent xmlns:mc="http://schemas.openxmlformats.org/markup-compatibility/2006" xmlns:a14="http://schemas.microsoft.com/office/drawing/2010/main">
      <mc:Choice Requires="a14">
        <xdr:sp macro="" textlink="">
          <xdr:nvSpPr>
            <xdr:cNvPr id="344" name="TextBox 343"/>
            <xdr:cNvSpPr txBox="1"/>
          </xdr:nvSpPr>
          <xdr:spPr>
            <a:xfrm>
              <a:off x="2124075" y="80381475"/>
              <a:ext cx="27813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num>
                          <m:den>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den>
                        </m:f>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4</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44" name="TextBox 343"/>
            <xdr:cNvSpPr txBox="1"/>
          </xdr:nvSpPr>
          <xdr:spPr>
            <a:xfrm>
              <a:off x="2124075" y="80381475"/>
              <a:ext cx="27813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_(𝑒𝑙𝑙1,𝑠𝑝ℎ)=𝑉_(𝑒.𝑒𝑙𝑙1)/(𝑉_(𝑒.𝑠𝑝ℎ)  )=〖(𝜆_𝑒/(2𝜋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〖(2𝜋/(</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 ))〗^2  =  1/(</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^4  )</a:t>
              </a:r>
              <a:endParaRPr lang="en-US">
                <a:effectLst/>
              </a:endParaRPr>
            </a:p>
          </xdr:txBody>
        </xdr:sp>
      </mc:Fallback>
    </mc:AlternateContent>
    <xdr:clientData/>
  </xdr:oneCellAnchor>
  <xdr:oneCellAnchor>
    <xdr:from>
      <xdr:col>1</xdr:col>
      <xdr:colOff>0</xdr:colOff>
      <xdr:row>269</xdr:row>
      <xdr:rowOff>0</xdr:rowOff>
    </xdr:from>
    <xdr:ext cx="2717800" cy="533400"/>
    <mc:AlternateContent xmlns:mc="http://schemas.openxmlformats.org/markup-compatibility/2006" xmlns:a14="http://schemas.microsoft.com/office/drawing/2010/main">
      <mc:Choice Requires="a14">
        <xdr:sp macro="" textlink="">
          <xdr:nvSpPr>
            <xdr:cNvPr id="347" name="TextBox 346"/>
            <xdr:cNvSpPr txBox="1"/>
          </xdr:nvSpPr>
          <xdr:spPr>
            <a:xfrm>
              <a:off x="2124075" y="11531917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𝓛</m:t>
                                </m:r>
                              </m:e>
                              <m:sub>
                                <m:r>
                                  <a:rPr lang="en-US" sz="1100" b="0" i="1">
                                    <a:solidFill>
                                      <a:schemeClr val="tx1"/>
                                    </a:solidFill>
                                    <a:effectLst/>
                                    <a:latin typeface="Cambria Math"/>
                                    <a:ea typeface="+mn-ea"/>
                                    <a:cs typeface="+mn-cs"/>
                                  </a:rPr>
                                  <m:t>𝑒</m:t>
                                </m:r>
                              </m:sub>
                            </m:sSub>
                            <m:sSub>
                              <m:sSubPr>
                                <m:ctrlPr>
                                  <a:rPr lang="en-US" sz="1100" b="0" i="1">
                                    <a:solidFill>
                                      <a:schemeClr val="tx1"/>
                                    </a:solidFill>
                                    <a:effectLst/>
                                    <a:latin typeface="Cambria Math"/>
                                    <a:ea typeface="+mn-ea"/>
                                    <a:cs typeface="+mn-cs"/>
                                  </a:rPr>
                                </m:ctrlPr>
                              </m:sSubPr>
                              <m:e>
                                <m:r>
                                  <a:rPr lang="el-GR" sz="1100" b="0" i="1">
                                    <a:solidFill>
                                      <a:schemeClr val="tx1"/>
                                    </a:solidFill>
                                    <a:effectLst/>
                                    <a:latin typeface="Cambria Math"/>
                                    <a:ea typeface="+mn-ea"/>
                                    <a:cs typeface="+mn-cs"/>
                                  </a:rPr>
                                  <m:t>𝓒</m:t>
                                </m:r>
                              </m:e>
                              <m:sub>
                                <m:r>
                                  <a:rPr lang="en-US" sz="1100" b="0" i="1">
                                    <a:solidFill>
                                      <a:schemeClr val="tx1"/>
                                    </a:solidFill>
                                    <a:effectLst/>
                                    <a:latin typeface="Cambria Math"/>
                                    <a:ea typeface="+mn-ea"/>
                                    <a:cs typeface="+mn-cs"/>
                                  </a:rPr>
                                  <m:t>𝑒</m:t>
                                </m:r>
                              </m:sub>
                            </m:sSub>
                          </m:e>
                        </m:rad>
                      </m:den>
                    </m:f>
                  </m:oMath>
                </m:oMathPara>
              </a14:m>
              <a:endParaRPr lang="en-US">
                <a:effectLst/>
              </a:endParaRPr>
            </a:p>
          </xdr:txBody>
        </xdr:sp>
      </mc:Choice>
      <mc:Fallback xmlns="">
        <xdr:sp macro="" textlink="">
          <xdr:nvSpPr>
            <xdr:cNvPr id="347" name="TextBox 346"/>
            <xdr:cNvSpPr txBox="1"/>
          </xdr:nvSpPr>
          <xdr:spPr>
            <a:xfrm>
              <a:off x="2124075" y="115319175"/>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𝑓_𝑒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1/√(𝓛_𝑒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_𝑒 )</a:t>
              </a:r>
              <a:endParaRPr lang="en-US">
                <a:effectLst/>
              </a:endParaRPr>
            </a:p>
          </xdr:txBody>
        </xdr:sp>
      </mc:Fallback>
    </mc:AlternateContent>
    <xdr:clientData/>
  </xdr:oneCellAnchor>
  <xdr:oneCellAnchor>
    <xdr:from>
      <xdr:col>1</xdr:col>
      <xdr:colOff>0</xdr:colOff>
      <xdr:row>273</xdr:row>
      <xdr:rowOff>0</xdr:rowOff>
    </xdr:from>
    <xdr:ext cx="2717800" cy="314325"/>
    <mc:AlternateContent xmlns:mc="http://schemas.openxmlformats.org/markup-compatibility/2006" xmlns:a14="http://schemas.microsoft.com/office/drawing/2010/main">
      <mc:Choice Requires="a14">
        <xdr:sp macro="" textlink="">
          <xdr:nvSpPr>
            <xdr:cNvPr id="376" name="TextBox 375"/>
            <xdr:cNvSpPr txBox="1"/>
          </xdr:nvSpPr>
          <xdr:spPr>
            <a:xfrm>
              <a:off x="2124075" y="117281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𝑟</m:t>
                        </m:r>
                      </m:sub>
                    </m:sSub>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oMath>
                </m:oMathPara>
              </a14:m>
              <a:endParaRPr lang="en-US">
                <a:effectLst/>
              </a:endParaRPr>
            </a:p>
          </xdr:txBody>
        </xdr:sp>
      </mc:Choice>
      <mc:Fallback xmlns="">
        <xdr:sp macro="" textlink="">
          <xdr:nvSpPr>
            <xdr:cNvPr id="376" name="TextBox 375"/>
            <xdr:cNvSpPr txBox="1"/>
          </xdr:nvSpPr>
          <xdr:spPr>
            <a:xfrm>
              <a:off x="2124075" y="117281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𝑃_𝑟</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𝐸_𝑒  𝐻_𝑒</a:t>
              </a:r>
              <a:endParaRPr lang="en-US">
                <a:effectLst/>
              </a:endParaRPr>
            </a:p>
          </xdr:txBody>
        </xdr:sp>
      </mc:Fallback>
    </mc:AlternateContent>
    <xdr:clientData/>
  </xdr:oneCellAnchor>
  <xdr:oneCellAnchor>
    <xdr:from>
      <xdr:col>1</xdr:col>
      <xdr:colOff>0</xdr:colOff>
      <xdr:row>276</xdr:row>
      <xdr:rowOff>0</xdr:rowOff>
    </xdr:from>
    <xdr:ext cx="2717800" cy="314325"/>
    <mc:AlternateContent xmlns:mc="http://schemas.openxmlformats.org/markup-compatibility/2006" xmlns:a14="http://schemas.microsoft.com/office/drawing/2010/main">
      <mc:Choice Requires="a14">
        <xdr:sp macro="" textlink="">
          <xdr:nvSpPr>
            <xdr:cNvPr id="377" name="TextBox 376"/>
            <xdr:cNvSpPr txBox="1"/>
          </xdr:nvSpPr>
          <xdr:spPr>
            <a:xfrm>
              <a:off x="2124075" y="118224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𝑒𝐸</m:t>
                        </m:r>
                      </m:sub>
                    </m:sSub>
                  </m:oMath>
                </m:oMathPara>
              </a14:m>
              <a:endParaRPr lang="en-US">
                <a:effectLst/>
              </a:endParaRPr>
            </a:p>
          </xdr:txBody>
        </xdr:sp>
      </mc:Choice>
      <mc:Fallback xmlns="">
        <xdr:sp macro="" textlink="">
          <xdr:nvSpPr>
            <xdr:cNvPr id="377" name="TextBox 376"/>
            <xdr:cNvSpPr txBox="1"/>
          </xdr:nvSpPr>
          <xdr:spPr>
            <a:xfrm>
              <a:off x="2124075" y="118224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𝑞=</a:t>
              </a:r>
              <a:r>
                <a:rPr lang="en-US" sz="1100" b="0" i="0">
                  <a:solidFill>
                    <a:schemeClr val="tx1"/>
                  </a:solidFill>
                  <a:effectLst/>
                  <a:latin typeface="Cambria Math"/>
                  <a:ea typeface="+mn-ea"/>
                  <a:cs typeface="+mn-cs"/>
                </a:rPr>
                <a:t>𝐷_𝑒  𝐴_𝑒𝐸</a:t>
              </a:r>
              <a:endParaRPr lang="en-US">
                <a:effectLst/>
              </a:endParaRPr>
            </a:p>
          </xdr:txBody>
        </xdr:sp>
      </mc:Fallback>
    </mc:AlternateContent>
    <xdr:clientData/>
  </xdr:oneCellAnchor>
  <xdr:oneCellAnchor>
    <xdr:from>
      <xdr:col>1</xdr:col>
      <xdr:colOff>0</xdr:colOff>
      <xdr:row>277</xdr:row>
      <xdr:rowOff>0</xdr:rowOff>
    </xdr:from>
    <xdr:ext cx="2717800" cy="314325"/>
    <mc:AlternateContent xmlns:mc="http://schemas.openxmlformats.org/markup-compatibility/2006" xmlns:a14="http://schemas.microsoft.com/office/drawing/2010/main">
      <mc:Choice Requires="a14">
        <xdr:sp macro="" textlink="">
          <xdr:nvSpPr>
            <xdr:cNvPr id="378" name="TextBox 377"/>
            <xdr:cNvSpPr txBox="1"/>
          </xdr:nvSpPr>
          <xdr:spPr>
            <a:xfrm>
              <a:off x="2124075" y="118538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𝑒𝐻</m:t>
                        </m:r>
                      </m:sub>
                    </m:sSub>
                  </m:oMath>
                </m:oMathPara>
              </a14:m>
              <a:endParaRPr lang="en-US">
                <a:effectLst/>
              </a:endParaRPr>
            </a:p>
          </xdr:txBody>
        </xdr:sp>
      </mc:Choice>
      <mc:Fallback xmlns="">
        <xdr:sp macro="" textlink="">
          <xdr:nvSpPr>
            <xdr:cNvPr id="378" name="TextBox 377"/>
            <xdr:cNvSpPr txBox="1"/>
          </xdr:nvSpPr>
          <xdr:spPr>
            <a:xfrm>
              <a:off x="2124075" y="118538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𝐵_𝑒  𝐴_𝑒𝐻</a:t>
              </a:r>
              <a:endParaRPr lang="en-US">
                <a:effectLst/>
              </a:endParaRPr>
            </a:p>
          </xdr:txBody>
        </xdr:sp>
      </mc:Fallback>
    </mc:AlternateContent>
    <xdr:clientData/>
  </xdr:oneCellAnchor>
  <xdr:oneCellAnchor>
    <xdr:from>
      <xdr:col>1</xdr:col>
      <xdr:colOff>0</xdr:colOff>
      <xdr:row>283</xdr:row>
      <xdr:rowOff>0</xdr:rowOff>
    </xdr:from>
    <xdr:ext cx="2717800" cy="533400"/>
    <mc:AlternateContent xmlns:mc="http://schemas.openxmlformats.org/markup-compatibility/2006" xmlns:a14="http://schemas.microsoft.com/office/drawing/2010/main">
      <mc:Choice Requires="a14">
        <xdr:sp macro="" textlink="">
          <xdr:nvSpPr>
            <xdr:cNvPr id="380" name="TextBox 379"/>
            <xdr:cNvSpPr txBox="1"/>
          </xdr:nvSpPr>
          <xdr:spPr>
            <a:xfrm>
              <a:off x="2124075" y="1203579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e>
                            </m:rad>
                          </m:den>
                        </m:f>
                        <m:r>
                          <a:rPr lang="en-US" sz="1100" b="0" i="1">
                            <a:solidFill>
                              <a:schemeClr val="tx1"/>
                            </a:solidFill>
                            <a:effectLst/>
                            <a:latin typeface="Cambria Math"/>
                            <a:ea typeface="+mn-ea"/>
                            <a:cs typeface="+mn-cs"/>
                          </a:rPr>
                          <m:t> )</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80" name="TextBox 379"/>
            <xdr:cNvSpPr txBox="1"/>
          </xdr:nvSpPr>
          <xdr:spPr>
            <a:xfrm>
              <a:off x="2124075" y="1203579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𝑉_(𝑒𝐸,𝑡𝑜𝑟)=2𝜋^2  〖(𝜆_𝑒/(2√2)  )〗^2   ( 𝜆_𝑒)/(32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284</xdr:row>
      <xdr:rowOff>0</xdr:rowOff>
    </xdr:from>
    <xdr:ext cx="2717800" cy="533400"/>
    <mc:AlternateContent xmlns:mc="http://schemas.openxmlformats.org/markup-compatibility/2006" xmlns:a14="http://schemas.microsoft.com/office/drawing/2010/main">
      <mc:Choice Requires="a14">
        <xdr:sp macro="" textlink="">
          <xdr:nvSpPr>
            <xdr:cNvPr id="382" name="TextBox 381"/>
            <xdr:cNvSpPr txBox="1"/>
          </xdr:nvSpPr>
          <xdr:spPr>
            <a:xfrm>
              <a:off x="2124075" y="1208913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4</m:t>
                            </m:r>
                            <m:rad>
                              <m:radPr>
                                <m:degHide m:val="on"/>
                                <m:ctrlPr>
                                  <a:rPr lang="en-US" sz="1100" i="1">
                                    <a:solidFill>
                                      <a:schemeClr val="tx1"/>
                                    </a:solidFill>
                                    <a:effectLst/>
                                    <a:latin typeface="Cambria Math"/>
                                    <a:ea typeface="+mn-ea"/>
                                    <a:cs typeface="+mn-cs"/>
                                  </a:rPr>
                                </m:ctrlPr>
                              </m:radPr>
                              <m:deg/>
                              <m:e>
                                <m:r>
                                  <a:rPr lang="el-GR" sz="1100" i="1">
                                    <a:solidFill>
                                      <a:schemeClr val="tx1"/>
                                    </a:solidFill>
                                    <a:effectLst/>
                                    <a:latin typeface="Cambria Math"/>
                                    <a:ea typeface="+mn-ea"/>
                                    <a:cs typeface="+mn-cs"/>
                                  </a:rPr>
                                  <m:t>𝛼</m:t>
                                </m:r>
                              </m:e>
                            </m:rad>
                          </m:den>
                        </m:f>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16</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382" name="TextBox 381"/>
            <xdr:cNvSpPr txBox="1"/>
          </xdr:nvSpPr>
          <xdr:spPr>
            <a:xfrm>
              <a:off x="2124075" y="120891300"/>
              <a:ext cx="27178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𝑉_(𝑒𝐻,𝑡𝑜𝑟)=2𝜋^2  〖(𝜆_𝑒/(4√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 𝜆_𝑒)/16=  (𝜋^2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280</xdr:row>
      <xdr:rowOff>0</xdr:rowOff>
    </xdr:from>
    <xdr:ext cx="2717800" cy="323850"/>
    <mc:AlternateContent xmlns:mc="http://schemas.openxmlformats.org/markup-compatibility/2006" xmlns:a14="http://schemas.microsoft.com/office/drawing/2010/main">
      <mc:Choice Requires="a14">
        <xdr:sp macro="" textlink="">
          <xdr:nvSpPr>
            <xdr:cNvPr id="383" name="TextBox 382"/>
            <xdr:cNvSpPr txBox="1"/>
          </xdr:nvSpPr>
          <xdr:spPr>
            <a:xfrm>
              <a:off x="2124075" y="1194149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endParaRPr>
            </a:p>
          </xdr:txBody>
        </xdr:sp>
      </mc:Choice>
      <mc:Fallback xmlns="">
        <xdr:sp macro="" textlink="">
          <xdr:nvSpPr>
            <xdr:cNvPr id="383" name="TextBox 382"/>
            <xdr:cNvSpPr txBox="1"/>
          </xdr:nvSpPr>
          <xdr:spPr>
            <a:xfrm>
              <a:off x="2124075" y="1194149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US" sz="1100" b="0" i="0">
                  <a:solidFill>
                    <a:schemeClr val="tx1"/>
                  </a:solidFill>
                  <a:effectLst/>
                  <a:latin typeface="+mn-lt"/>
                  <a:ea typeface="+mn-ea"/>
                  <a:cs typeface="+mn-cs"/>
                </a:rPr>
                <a:t>𝑉_(𝑒𝐸,𝑡𝑜𝑟)</a:t>
              </a:r>
              <a:r>
                <a:rPr lang="el-GR" sz="1100" i="0">
                  <a:solidFill>
                    <a:schemeClr val="tx1"/>
                  </a:solidFill>
                  <a:effectLst/>
                  <a:latin typeface="+mn-lt"/>
                  <a:ea typeface="+mn-ea"/>
                  <a:cs typeface="+mn-cs"/>
                </a:rPr>
                <a:t>=</a:t>
              </a:r>
              <a:r>
                <a:rPr lang="en-US" sz="1100" b="0" i="0">
                  <a:solidFill>
                    <a:schemeClr val="tx1"/>
                  </a:solidFill>
                  <a:effectLst/>
                  <a:latin typeface="+mn-lt"/>
                  <a:ea typeface="+mn-ea"/>
                  <a:cs typeface="+mn-cs"/>
                </a:rPr>
                <a:t>2𝜋^2  〖𝑟_(𝑒𝐸,𝑡𝑜𝑟)〗^2  𝑅_(𝑒𝐸,𝑡𝑜𝑟)</a:t>
              </a:r>
              <a:endParaRPr lang="en-US">
                <a:effectLst/>
              </a:endParaRPr>
            </a:p>
          </xdr:txBody>
        </xdr:sp>
      </mc:Fallback>
    </mc:AlternateContent>
    <xdr:clientData/>
  </xdr:oneCellAnchor>
  <xdr:oneCellAnchor>
    <xdr:from>
      <xdr:col>1</xdr:col>
      <xdr:colOff>0</xdr:colOff>
      <xdr:row>282</xdr:row>
      <xdr:rowOff>0</xdr:rowOff>
    </xdr:from>
    <xdr:ext cx="2717800" cy="323850"/>
    <mc:AlternateContent xmlns:mc="http://schemas.openxmlformats.org/markup-compatibility/2006" xmlns:a14="http://schemas.microsoft.com/office/drawing/2010/main">
      <mc:Choice Requires="a14">
        <xdr:sp macro="" textlink="">
          <xdr:nvSpPr>
            <xdr:cNvPr id="384" name="TextBox 383"/>
            <xdr:cNvSpPr txBox="1"/>
          </xdr:nvSpPr>
          <xdr:spPr>
            <a:xfrm>
              <a:off x="2124075" y="1200531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endParaRPr>
            </a:p>
          </xdr:txBody>
        </xdr:sp>
      </mc:Choice>
      <mc:Fallback xmlns="">
        <xdr:sp macro="" textlink="">
          <xdr:nvSpPr>
            <xdr:cNvPr id="384" name="TextBox 383"/>
            <xdr:cNvSpPr txBox="1"/>
          </xdr:nvSpPr>
          <xdr:spPr>
            <a:xfrm>
              <a:off x="2124075" y="1200531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US" sz="1100" b="0" i="0">
                  <a:solidFill>
                    <a:schemeClr val="tx1"/>
                  </a:solidFill>
                  <a:effectLst/>
                  <a:latin typeface="+mn-lt"/>
                  <a:ea typeface="+mn-ea"/>
                  <a:cs typeface="+mn-cs"/>
                </a:rPr>
                <a:t>𝑉_(𝑒𝐻,𝑡𝑜𝑟)</a:t>
              </a:r>
              <a:r>
                <a:rPr lang="el-GR" sz="1100" i="0">
                  <a:solidFill>
                    <a:schemeClr val="tx1"/>
                  </a:solidFill>
                  <a:effectLst/>
                  <a:latin typeface="+mn-lt"/>
                  <a:ea typeface="+mn-ea"/>
                  <a:cs typeface="+mn-cs"/>
                </a:rPr>
                <a:t>=</a:t>
              </a:r>
              <a:r>
                <a:rPr lang="en-US" sz="1100" b="0" i="0">
                  <a:solidFill>
                    <a:schemeClr val="tx1"/>
                  </a:solidFill>
                  <a:effectLst/>
                  <a:latin typeface="+mn-lt"/>
                  <a:ea typeface="+mn-ea"/>
                  <a:cs typeface="+mn-cs"/>
                </a:rPr>
                <a:t>2𝜋^2  〖𝑟_(𝑒𝐻,𝑡𝑜𝑟)〗^2  𝑅_(𝑒𝐻,𝑡𝑜𝑟)</a:t>
              </a:r>
              <a:endParaRPr lang="en-US">
                <a:effectLst/>
              </a:endParaRPr>
            </a:p>
          </xdr:txBody>
        </xdr:sp>
      </mc:Fallback>
    </mc:AlternateContent>
    <xdr:clientData/>
  </xdr:oneCellAnchor>
  <xdr:oneCellAnchor>
    <xdr:from>
      <xdr:col>1</xdr:col>
      <xdr:colOff>0</xdr:colOff>
      <xdr:row>30</xdr:row>
      <xdr:rowOff>0</xdr:rowOff>
    </xdr:from>
    <xdr:ext cx="2717800" cy="314325"/>
    <mc:AlternateContent xmlns:mc="http://schemas.openxmlformats.org/markup-compatibility/2006" xmlns:a14="http://schemas.microsoft.com/office/drawing/2010/main">
      <mc:Choice Requires="a14">
        <xdr:sp macro="" textlink="">
          <xdr:nvSpPr>
            <xdr:cNvPr id="320" name="TextBox 319"/>
            <xdr:cNvSpPr txBox="1"/>
          </xdr:nvSpPr>
          <xdr:spPr>
            <a:xfrm>
              <a:off x="2124075" y="10506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
                  </m:oMathParaPr>
                  <m:oMath xmlns:m="http://schemas.openxmlformats.org/officeDocument/2006/math">
                    <m:r>
                      <a:rPr lang="en-US" sz="1100" b="0" i="1">
                        <a:solidFill>
                          <a:schemeClr val="tx1"/>
                        </a:solidFill>
                        <a:effectLst/>
                        <a:latin typeface="Cambria Math"/>
                        <a:ea typeface="+mn-ea"/>
                        <a:cs typeface="+mn-cs"/>
                      </a:rPr>
                      <m:t>𝐺</m:t>
                    </m:r>
                  </m:oMath>
                </m:oMathPara>
              </a14:m>
              <a:endParaRPr lang="en-US" sz="1100"/>
            </a:p>
          </xdr:txBody>
        </xdr:sp>
      </mc:Choice>
      <mc:Fallback xmlns="">
        <xdr:sp macro="" textlink="">
          <xdr:nvSpPr>
            <xdr:cNvPr id="320" name="TextBox 319"/>
            <xdr:cNvSpPr txBox="1"/>
          </xdr:nvSpPr>
          <xdr:spPr>
            <a:xfrm>
              <a:off x="2124075" y="10506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𝐺</a:t>
              </a:r>
              <a:endParaRPr lang="en-US" sz="1100"/>
            </a:p>
          </xdr:txBody>
        </xdr:sp>
      </mc:Fallback>
    </mc:AlternateContent>
    <xdr:clientData/>
  </xdr:oneCellAnchor>
  <xdr:oneCellAnchor>
    <xdr:from>
      <xdr:col>1</xdr:col>
      <xdr:colOff>0</xdr:colOff>
      <xdr:row>31</xdr:row>
      <xdr:rowOff>0</xdr:rowOff>
    </xdr:from>
    <xdr:ext cx="2717800" cy="457200"/>
    <mc:AlternateContent xmlns:mc="http://schemas.openxmlformats.org/markup-compatibility/2006" xmlns:a14="http://schemas.microsoft.com/office/drawing/2010/main">
      <mc:Choice Requires="a14">
        <xdr:sp macro="" textlink="">
          <xdr:nvSpPr>
            <xdr:cNvPr id="322" name="TextBox 321"/>
            <xdr:cNvSpPr txBox="1"/>
          </xdr:nvSpPr>
          <xdr:spPr>
            <a:xfrm>
              <a:off x="2124075" y="108204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Cambria Math"/>
                        <a:cs typeface="+mn-cs"/>
                      </a:rPr>
                      <m:t>𝜅</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8</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𝐺</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4</m:t>
                            </m:r>
                          </m:sup>
                        </m:sSup>
                      </m:den>
                    </m:f>
                  </m:oMath>
                </m:oMathPara>
              </a14:m>
              <a:endParaRPr lang="en-US" sz="1100"/>
            </a:p>
          </xdr:txBody>
        </xdr:sp>
      </mc:Choice>
      <mc:Fallback xmlns="">
        <xdr:sp macro="" textlink="">
          <xdr:nvSpPr>
            <xdr:cNvPr id="322" name="TextBox 321"/>
            <xdr:cNvSpPr txBox="1"/>
          </xdr:nvSpPr>
          <xdr:spPr>
            <a:xfrm>
              <a:off x="2124075" y="108204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i="0">
                  <a:solidFill>
                    <a:schemeClr val="tx1"/>
                  </a:solidFill>
                  <a:effectLst/>
                  <a:latin typeface="Cambria Math"/>
                  <a:ea typeface="Cambria Math"/>
                  <a:cs typeface="+mn-cs"/>
                </a:rPr>
                <a:t>𝜅</a:t>
              </a:r>
              <a:r>
                <a:rPr lang="en-US" sz="1100" b="0" i="0">
                  <a:solidFill>
                    <a:schemeClr val="tx1"/>
                  </a:solidFill>
                  <a:effectLst/>
                  <a:latin typeface="Cambria Math"/>
                  <a:ea typeface="+mn-ea"/>
                  <a:cs typeface="+mn-cs"/>
                </a:rPr>
                <a:t> =(8𝜋 𝐺)/𝑐^4 </a:t>
              </a:r>
              <a:endParaRPr lang="en-US" sz="1100"/>
            </a:p>
          </xdr:txBody>
        </xdr:sp>
      </mc:Fallback>
    </mc:AlternateContent>
    <xdr:clientData/>
  </xdr:oneCellAnchor>
  <xdr:oneCellAnchor>
    <xdr:from>
      <xdr:col>1</xdr:col>
      <xdr:colOff>0</xdr:colOff>
      <xdr:row>28</xdr:row>
      <xdr:rowOff>0</xdr:rowOff>
    </xdr:from>
    <xdr:ext cx="2717800" cy="323850"/>
    <mc:AlternateContent xmlns:mc="http://schemas.openxmlformats.org/markup-compatibility/2006" xmlns:a14="http://schemas.microsoft.com/office/drawing/2010/main">
      <mc:Choice Requires="a14">
        <xdr:sp macro="" textlink="">
          <xdr:nvSpPr>
            <xdr:cNvPr id="327" name="TextBox 326"/>
            <xdr:cNvSpPr txBox="1"/>
          </xdr:nvSpPr>
          <xdr:spPr>
            <a:xfrm>
              <a:off x="2124075" y="98583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oMath>
              </a14:m>
              <a:r>
                <a:rPr lang="en-US" sz="1100"/>
                <a:t> - </a:t>
              </a:r>
              <a14:m>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oMath>
              </a14:m>
              <a:endParaRPr lang="en-US" sz="1100"/>
            </a:p>
          </xdr:txBody>
        </xdr:sp>
      </mc:Choice>
      <mc:Fallback xmlns="">
        <xdr:sp macro="" textlink="">
          <xdr:nvSpPr>
            <xdr:cNvPr id="327" name="TextBox 326"/>
            <xdr:cNvSpPr txBox="1"/>
          </xdr:nvSpPr>
          <xdr:spPr>
            <a:xfrm>
              <a:off x="2124075" y="98583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𝑚_𝑝</a:t>
              </a:r>
              <a:r>
                <a:rPr lang="en-US" sz="1100"/>
                <a:t> - </a:t>
              </a:r>
              <a:r>
                <a:rPr lang="en-US" sz="1100" b="0" i="0">
                  <a:solidFill>
                    <a:schemeClr val="tx1"/>
                  </a:solidFill>
                  <a:effectLst/>
                  <a:latin typeface="Cambria Math"/>
                  <a:ea typeface="+mn-ea"/>
                  <a:cs typeface="+mn-cs"/>
                </a:rPr>
                <a:t>𝑚_𝑒</a:t>
              </a:r>
              <a:endParaRPr lang="en-US" sz="1100"/>
            </a:p>
          </xdr:txBody>
        </xdr:sp>
      </mc:Fallback>
    </mc:AlternateContent>
    <xdr:clientData/>
  </xdr:oneCellAnchor>
  <xdr:oneCellAnchor>
    <xdr:from>
      <xdr:col>1</xdr:col>
      <xdr:colOff>0</xdr:colOff>
      <xdr:row>29</xdr:row>
      <xdr:rowOff>0</xdr:rowOff>
    </xdr:from>
    <xdr:ext cx="2717800" cy="323850"/>
    <mc:AlternateContent xmlns:mc="http://schemas.openxmlformats.org/markup-compatibility/2006" xmlns:a14="http://schemas.microsoft.com/office/drawing/2010/main">
      <mc:Choice Requires="a14">
        <xdr:sp macro="" textlink="">
          <xdr:nvSpPr>
            <xdr:cNvPr id="342" name="TextBox 341"/>
            <xdr:cNvSpPr txBox="1"/>
          </xdr:nvSpPr>
          <xdr:spPr>
            <a:xfrm>
              <a:off x="2124075" y="101822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oMath>
              </a14:m>
              <a:r>
                <a:rPr lang="en-US" sz="1100"/>
                <a:t> - </a:t>
              </a:r>
              <a14:m>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oMath>
              </a14:m>
              <a:endParaRPr lang="en-US" sz="1100"/>
            </a:p>
          </xdr:txBody>
        </xdr:sp>
      </mc:Choice>
      <mc:Fallback xmlns="">
        <xdr:sp macro="" textlink="">
          <xdr:nvSpPr>
            <xdr:cNvPr id="342" name="TextBox 341"/>
            <xdr:cNvSpPr txBox="1"/>
          </xdr:nvSpPr>
          <xdr:spPr>
            <a:xfrm>
              <a:off x="2124075" y="101822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𝑚_𝑛</a:t>
              </a:r>
              <a:r>
                <a:rPr lang="en-US" sz="1100"/>
                <a:t> - </a:t>
              </a:r>
              <a:r>
                <a:rPr lang="en-US" sz="1100" b="0" i="0">
                  <a:solidFill>
                    <a:schemeClr val="tx1"/>
                  </a:solidFill>
                  <a:effectLst/>
                  <a:latin typeface="Cambria Math"/>
                  <a:ea typeface="+mn-ea"/>
                  <a:cs typeface="+mn-cs"/>
                </a:rPr>
                <a:t>𝑚_𝑝</a:t>
              </a:r>
              <a:endParaRPr lang="en-US" sz="1100"/>
            </a:p>
          </xdr:txBody>
        </xdr:sp>
      </mc:Fallback>
    </mc:AlternateContent>
    <xdr:clientData/>
  </xdr:oneCellAnchor>
  <xdr:oneCellAnchor>
    <xdr:from>
      <xdr:col>1</xdr:col>
      <xdr:colOff>0</xdr:colOff>
      <xdr:row>32</xdr:row>
      <xdr:rowOff>0</xdr:rowOff>
    </xdr:from>
    <xdr:ext cx="2717800" cy="647700"/>
    <mc:AlternateContent xmlns:mc="http://schemas.openxmlformats.org/markup-compatibility/2006" xmlns:a14="http://schemas.microsoft.com/office/drawing/2010/main">
      <mc:Choice Requires="a14">
        <xdr:sp macro="" textlink="">
          <xdr:nvSpPr>
            <xdr:cNvPr id="343" name="TextBox 342"/>
            <xdr:cNvSpPr txBox="1"/>
          </xdr:nvSpPr>
          <xdr:spPr>
            <a:xfrm>
              <a:off x="2124075" y="112776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𝑙</m:t>
                        </m:r>
                      </m:e>
                      <m:sub>
                        <m:r>
                          <a:rPr lang="en-US" sz="1100" b="0" i="1">
                            <a:solidFill>
                              <a:schemeClr val="tx1"/>
                            </a:solidFill>
                            <a:effectLst/>
                            <a:latin typeface="Cambria Math"/>
                            <a:ea typeface="+mn-ea"/>
                            <a:cs typeface="+mn-cs"/>
                          </a:rPr>
                          <m:t>𝑝𝑙𝑎𝑛𝑐𝑘</m:t>
                        </m:r>
                      </m:sub>
                    </m:sSub>
                    <m:r>
                      <a:rPr lang="el-GR" sz="110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ℏ </m:t>
                            </m:r>
                            <m:r>
                              <a:rPr lang="en-US" sz="1100" b="0" i="1">
                                <a:solidFill>
                                  <a:schemeClr val="tx1"/>
                                </a:solidFill>
                                <a:effectLst/>
                                <a:latin typeface="Cambria Math"/>
                                <a:ea typeface="+mn-ea"/>
                                <a:cs typeface="+mn-cs"/>
                              </a:rPr>
                              <m:t>𝐺</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3</m:t>
                                </m:r>
                              </m:sup>
                            </m:sSup>
                          </m:den>
                        </m:f>
                      </m:e>
                    </m:rad>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343" name="TextBox 342"/>
            <xdr:cNvSpPr txBox="1"/>
          </xdr:nvSpPr>
          <xdr:spPr>
            <a:xfrm>
              <a:off x="2124075" y="112776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𝑙_𝑝𝑙𝑎𝑛𝑐𝑘</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(ℏ 𝐺)/𝑐^3 )  </a:t>
              </a:r>
              <a:endParaRPr lang="en-US">
                <a:effectLst/>
              </a:endParaRPr>
            </a:p>
          </xdr:txBody>
        </xdr:sp>
      </mc:Fallback>
    </mc:AlternateContent>
    <xdr:clientData/>
  </xdr:oneCellAnchor>
  <xdr:oneCellAnchor>
    <xdr:from>
      <xdr:col>1</xdr:col>
      <xdr:colOff>0</xdr:colOff>
      <xdr:row>33</xdr:row>
      <xdr:rowOff>0</xdr:rowOff>
    </xdr:from>
    <xdr:ext cx="2717800" cy="647700"/>
    <mc:AlternateContent xmlns:mc="http://schemas.openxmlformats.org/markup-compatibility/2006" xmlns:a14="http://schemas.microsoft.com/office/drawing/2010/main">
      <mc:Choice Requires="a14">
        <xdr:sp macro="" textlink="">
          <xdr:nvSpPr>
            <xdr:cNvPr id="357" name="TextBox 356"/>
            <xdr:cNvSpPr txBox="1"/>
          </xdr:nvSpPr>
          <xdr:spPr>
            <a:xfrm>
              <a:off x="2124075" y="119253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𝑝𝑙𝑎𝑛𝑐𝑘</m:t>
                        </m:r>
                      </m:sub>
                    </m:sSub>
                    <m:r>
                      <a:rPr lang="el-GR" sz="110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ℏ </m:t>
                            </m:r>
                            <m:r>
                              <a:rPr lang="en-US" sz="1100" b="0" i="1">
                                <a:solidFill>
                                  <a:schemeClr val="tx1"/>
                                </a:solidFill>
                                <a:effectLst/>
                                <a:latin typeface="Cambria Math"/>
                                <a:ea typeface="+mn-ea"/>
                                <a:cs typeface="+mn-cs"/>
                              </a:rPr>
                              <m:t>𝑐</m:t>
                            </m:r>
                          </m:num>
                          <m:den>
                            <m:r>
                              <a:rPr lang="en-US" sz="1100" b="0" i="1">
                                <a:solidFill>
                                  <a:schemeClr val="tx1"/>
                                </a:solidFill>
                                <a:effectLst/>
                                <a:latin typeface="Cambria Math"/>
                                <a:ea typeface="+mn-ea"/>
                                <a:cs typeface="+mn-cs"/>
                              </a:rPr>
                              <m:t>𝐺</m:t>
                            </m:r>
                          </m:den>
                        </m:f>
                      </m:e>
                    </m:rad>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357" name="TextBox 356"/>
            <xdr:cNvSpPr txBox="1"/>
          </xdr:nvSpPr>
          <xdr:spPr>
            <a:xfrm>
              <a:off x="2124075" y="119253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𝑚_𝑝𝑙𝑎𝑛𝑐𝑘</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(ℏ 𝑐)/𝐺)  </a:t>
              </a:r>
              <a:endParaRPr lang="en-US">
                <a:effectLst/>
              </a:endParaRPr>
            </a:p>
          </xdr:txBody>
        </xdr:sp>
      </mc:Fallback>
    </mc:AlternateContent>
    <xdr:clientData/>
  </xdr:oneCellAnchor>
  <xdr:oneCellAnchor>
    <xdr:from>
      <xdr:col>1</xdr:col>
      <xdr:colOff>0</xdr:colOff>
      <xdr:row>34</xdr:row>
      <xdr:rowOff>0</xdr:rowOff>
    </xdr:from>
    <xdr:ext cx="2717800" cy="647700"/>
    <mc:AlternateContent xmlns:mc="http://schemas.openxmlformats.org/markup-compatibility/2006" xmlns:a14="http://schemas.microsoft.com/office/drawing/2010/main">
      <mc:Choice Requires="a14">
        <xdr:sp macro="" textlink="">
          <xdr:nvSpPr>
            <xdr:cNvPr id="372" name="TextBox 371"/>
            <xdr:cNvSpPr txBox="1"/>
          </xdr:nvSpPr>
          <xdr:spPr>
            <a:xfrm>
              <a:off x="2124075" y="125730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𝑡</m:t>
                        </m:r>
                      </m:e>
                      <m:sub>
                        <m:r>
                          <a:rPr lang="en-US" sz="1100" b="0" i="1">
                            <a:solidFill>
                              <a:schemeClr val="tx1"/>
                            </a:solidFill>
                            <a:effectLst/>
                            <a:latin typeface="Cambria Math"/>
                            <a:ea typeface="+mn-ea"/>
                            <a:cs typeface="+mn-cs"/>
                          </a:rPr>
                          <m:t>𝑝𝑙𝑎𝑛𝑐𝑘</m:t>
                        </m:r>
                      </m:sub>
                    </m:sSub>
                    <m:r>
                      <a:rPr lang="el-GR" sz="110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ℏ </m:t>
                            </m:r>
                            <m:r>
                              <a:rPr lang="en-US" sz="1100" b="0" i="1">
                                <a:solidFill>
                                  <a:schemeClr val="tx1"/>
                                </a:solidFill>
                                <a:effectLst/>
                                <a:latin typeface="Cambria Math"/>
                                <a:ea typeface="+mn-ea"/>
                                <a:cs typeface="+mn-cs"/>
                              </a:rPr>
                              <m:t>𝐺</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5</m:t>
                                </m:r>
                              </m:sup>
                            </m:sSup>
                          </m:den>
                        </m:f>
                      </m:e>
                    </m:rad>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372" name="TextBox 371"/>
            <xdr:cNvSpPr txBox="1"/>
          </xdr:nvSpPr>
          <xdr:spPr>
            <a:xfrm>
              <a:off x="2124075" y="125730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𝑡_𝑝𝑙𝑎𝑛𝑐𝑘</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(ℏ 𝐺)/𝑐^5 )  </a:t>
              </a:r>
              <a:endParaRPr lang="en-US">
                <a:effectLst/>
              </a:endParaRPr>
            </a:p>
          </xdr:txBody>
        </xdr:sp>
      </mc:Fallback>
    </mc:AlternateContent>
    <xdr:clientData/>
  </xdr:oneCellAnchor>
  <xdr:oneCellAnchor>
    <xdr:from>
      <xdr:col>1</xdr:col>
      <xdr:colOff>0</xdr:colOff>
      <xdr:row>35</xdr:row>
      <xdr:rowOff>0</xdr:rowOff>
    </xdr:from>
    <xdr:ext cx="2717800" cy="647700"/>
    <mc:AlternateContent xmlns:mc="http://schemas.openxmlformats.org/markup-compatibility/2006" xmlns:a14="http://schemas.microsoft.com/office/drawing/2010/main">
      <mc:Choice Requires="a14">
        <xdr:sp macro="" textlink="">
          <xdr:nvSpPr>
            <xdr:cNvPr id="381" name="TextBox 380"/>
            <xdr:cNvSpPr txBox="1"/>
          </xdr:nvSpPr>
          <xdr:spPr>
            <a:xfrm>
              <a:off x="2124075" y="132207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𝑝𝑙𝑎𝑛𝑐𝑘</m:t>
                        </m:r>
                      </m:sub>
                    </m:sSub>
                    <m:r>
                      <a:rPr lang="el-GR" sz="110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ℏ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5</m:t>
                                </m:r>
                              </m:sup>
                            </m:sSup>
                          </m:num>
                          <m:den>
                            <m:r>
                              <a:rPr lang="en-US" sz="1100" b="0" i="1">
                                <a:solidFill>
                                  <a:schemeClr val="tx1"/>
                                </a:solidFill>
                                <a:effectLst/>
                                <a:latin typeface="Cambria Math"/>
                                <a:ea typeface="+mn-ea"/>
                                <a:cs typeface="+mn-cs"/>
                              </a:rPr>
                              <m:t>𝐺</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e>
                              <m:sup>
                                <m:r>
                                  <a:rPr lang="en-US" sz="1100" b="0" i="1">
                                    <a:solidFill>
                                      <a:schemeClr val="tx1"/>
                                    </a:solidFill>
                                    <a:effectLst/>
                                    <a:latin typeface="Cambria Math"/>
                                    <a:ea typeface="+mn-ea"/>
                                    <a:cs typeface="+mn-cs"/>
                                  </a:rPr>
                                  <m:t>2</m:t>
                                </m:r>
                              </m:sup>
                            </m:sSup>
                          </m:den>
                        </m:f>
                      </m:e>
                    </m:rad>
                    <m:r>
                      <a:rPr lang="en-US" sz="1100" b="0" i="1">
                        <a:solidFill>
                          <a:schemeClr val="tx1"/>
                        </a:solidFill>
                        <a:effectLst/>
                        <a:latin typeface="Cambria Math"/>
                        <a:ea typeface="+mn-ea"/>
                        <a:cs typeface="+mn-cs"/>
                      </a:rPr>
                      <m:t> </m:t>
                    </m:r>
                  </m:oMath>
                </m:oMathPara>
              </a14:m>
              <a:endParaRPr lang="en-US">
                <a:effectLst/>
              </a:endParaRPr>
            </a:p>
          </xdr:txBody>
        </xdr:sp>
      </mc:Choice>
      <mc:Fallback xmlns="">
        <xdr:sp macro="" textlink="">
          <xdr:nvSpPr>
            <xdr:cNvPr id="381" name="TextBox 380"/>
            <xdr:cNvSpPr txBox="1"/>
          </xdr:nvSpPr>
          <xdr:spPr>
            <a:xfrm>
              <a:off x="2124075" y="1322070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𝑇_𝑝𝑙𝑎𝑛𝑐𝑘</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(ℏ 𝑐^5)/(𝐺 〖𝑘_𝐵〗^2 ))  </a:t>
              </a:r>
              <a:endParaRPr lang="en-US">
                <a:effectLst/>
              </a:endParaRPr>
            </a:p>
          </xdr:txBody>
        </xdr:sp>
      </mc:Fallback>
    </mc:AlternateContent>
    <xdr:clientData/>
  </xdr:oneCellAnchor>
  <xdr:oneCellAnchor>
    <xdr:from>
      <xdr:col>1</xdr:col>
      <xdr:colOff>0</xdr:colOff>
      <xdr:row>37</xdr:row>
      <xdr:rowOff>0</xdr:rowOff>
    </xdr:from>
    <xdr:ext cx="2717800" cy="314325"/>
    <mc:AlternateContent xmlns:mc="http://schemas.openxmlformats.org/markup-compatibility/2006" xmlns:a14="http://schemas.microsoft.com/office/drawing/2010/main">
      <mc:Choice Requires="a14">
        <xdr:sp macro="" textlink="">
          <xdr:nvSpPr>
            <xdr:cNvPr id="386" name="TextBox 385"/>
            <xdr:cNvSpPr txBox="1"/>
          </xdr:nvSpPr>
          <xdr:spPr>
            <a:xfrm>
              <a:off x="2124075" y="14116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𝑀</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𝑜𝑟</m:t>
                    </m:r>
                    <m:r>
                      <a:rPr lang="en-US" sz="1100" b="0" i="1">
                        <a:solidFill>
                          <a:schemeClr val="tx1"/>
                        </a:solidFill>
                        <a:effectLst/>
                        <a:latin typeface="Cambria Math"/>
                        <a:ea typeface="+mn-ea"/>
                        <a:cs typeface="+mn-cs"/>
                      </a:rPr>
                      <m:t> </m:t>
                    </m:r>
                    <m:r>
                      <m:rPr>
                        <m:nor/>
                      </m:rPr>
                      <a:rPr lang="en-US" b="0" i="1"/>
                      <m:t>M</m:t>
                    </m:r>
                    <m:r>
                      <m:rPr>
                        <m:nor/>
                      </m:rPr>
                      <a:rPr lang="en-US" b="0" baseline="-25000"/>
                      <m:t>⊕</m:t>
                    </m:r>
                  </m:oMath>
                </m:oMathPara>
              </a14:m>
              <a:endParaRPr lang="en-US" sz="1100" b="0"/>
            </a:p>
          </xdr:txBody>
        </xdr:sp>
      </mc:Choice>
      <mc:Fallback xmlns="">
        <xdr:sp macro="" textlink="">
          <xdr:nvSpPr>
            <xdr:cNvPr id="386" name="TextBox 385"/>
            <xdr:cNvSpPr txBox="1"/>
          </xdr:nvSpPr>
          <xdr:spPr>
            <a:xfrm>
              <a:off x="2124075" y="14116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𝑀_𝐸  𝑜𝑟 "</a:t>
              </a:r>
              <a:r>
                <a:rPr lang="en-US" b="0" i="0">
                  <a:latin typeface="Cambria Math"/>
                </a:rPr>
                <a:t>M</a:t>
              </a:r>
              <a:r>
                <a:rPr lang="en-US" b="0" i="0" baseline="-25000">
                  <a:latin typeface="Cambria Math"/>
                </a:rPr>
                <a:t>⊕</a:t>
              </a:r>
              <a:r>
                <a:rPr lang="en-US" b="0" i="0" baseline="-25000"/>
                <a:t>"</a:t>
              </a:r>
              <a:endParaRPr lang="en-US" sz="1100" b="0"/>
            </a:p>
          </xdr:txBody>
        </xdr:sp>
      </mc:Fallback>
    </mc:AlternateContent>
    <xdr:clientData/>
  </xdr:oneCellAnchor>
  <xdr:oneCellAnchor>
    <xdr:from>
      <xdr:col>1</xdr:col>
      <xdr:colOff>0</xdr:colOff>
      <xdr:row>38</xdr:row>
      <xdr:rowOff>0</xdr:rowOff>
    </xdr:from>
    <xdr:ext cx="2717800" cy="314325"/>
    <mc:AlternateContent xmlns:mc="http://schemas.openxmlformats.org/markup-compatibility/2006" xmlns:a14="http://schemas.microsoft.com/office/drawing/2010/main">
      <mc:Choice Requires="a14">
        <xdr:sp macro="" textlink="">
          <xdr:nvSpPr>
            <xdr:cNvPr id="387" name="TextBox 386"/>
            <xdr:cNvSpPr txBox="1"/>
          </xdr:nvSpPr>
          <xdr:spPr>
            <a:xfrm>
              <a:off x="2124075" y="14430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𝑜𝑟</m:t>
                    </m:r>
                    <m:r>
                      <a:rPr lang="en-US" sz="1100" b="0" i="1">
                        <a:solidFill>
                          <a:schemeClr val="tx1"/>
                        </a:solidFill>
                        <a:effectLst/>
                        <a:latin typeface="Cambria Math"/>
                        <a:ea typeface="+mn-ea"/>
                        <a:cs typeface="+mn-cs"/>
                      </a:rPr>
                      <m:t> </m:t>
                    </m:r>
                    <m:r>
                      <m:rPr>
                        <m:nor/>
                      </m:rPr>
                      <a:rPr lang="en-US" sz="1100" b="0" i="1">
                        <a:solidFill>
                          <a:schemeClr val="tx1"/>
                        </a:solidFill>
                        <a:effectLst/>
                        <a:latin typeface="Cambria Math"/>
                        <a:ea typeface="+mn-ea"/>
                        <a:cs typeface="+mn-cs"/>
                      </a:rPr>
                      <m:t>R</m:t>
                    </m:r>
                    <m:r>
                      <m:rPr>
                        <m:nor/>
                      </m:rPr>
                      <a:rPr lang="en-US" b="0" baseline="-25000"/>
                      <m:t>⊕</m:t>
                    </m:r>
                  </m:oMath>
                </m:oMathPara>
              </a14:m>
              <a:endParaRPr lang="en-US" sz="1100" b="0"/>
            </a:p>
          </xdr:txBody>
        </xdr:sp>
      </mc:Choice>
      <mc:Fallback xmlns="">
        <xdr:sp macro="" textlink="">
          <xdr:nvSpPr>
            <xdr:cNvPr id="387" name="TextBox 386"/>
            <xdr:cNvSpPr txBox="1"/>
          </xdr:nvSpPr>
          <xdr:spPr>
            <a:xfrm>
              <a:off x="2124075" y="14430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𝑅_𝐸  𝑜𝑟 "R</a:t>
              </a:r>
              <a:r>
                <a:rPr lang="en-US" b="0" i="0" baseline="-25000">
                  <a:latin typeface="Cambria Math"/>
                </a:rPr>
                <a:t>⊕</a:t>
              </a:r>
              <a:r>
                <a:rPr lang="en-US" b="0" i="0" baseline="-25000"/>
                <a:t>"</a:t>
              </a:r>
              <a:endParaRPr lang="en-US" sz="1100" b="0"/>
            </a:p>
          </xdr:txBody>
        </xdr:sp>
      </mc:Fallback>
    </mc:AlternateContent>
    <xdr:clientData/>
  </xdr:oneCellAnchor>
  <xdr:oneCellAnchor>
    <xdr:from>
      <xdr:col>1</xdr:col>
      <xdr:colOff>0</xdr:colOff>
      <xdr:row>39</xdr:row>
      <xdr:rowOff>0</xdr:rowOff>
    </xdr:from>
    <xdr:ext cx="2717800" cy="476250"/>
    <mc:AlternateContent xmlns:mc="http://schemas.openxmlformats.org/markup-compatibility/2006" xmlns:a14="http://schemas.microsoft.com/office/drawing/2010/main">
      <mc:Choice Requires="a14">
        <xdr:sp macro="" textlink="">
          <xdr:nvSpPr>
            <xdr:cNvPr id="388" name="TextBox 387"/>
            <xdr:cNvSpPr txBox="1"/>
          </xdr:nvSpPr>
          <xdr:spPr>
            <a:xfrm>
              <a:off x="2124075" y="147447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𝑔</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𝐺</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b="0" i="1">
                            <a:solidFill>
                              <a:schemeClr val="tx1"/>
                            </a:solidFill>
                            <a:effectLst/>
                            <a:latin typeface="+mn-lt"/>
                            <a:ea typeface="+mn-ea"/>
                            <a:cs typeface="+mn-cs"/>
                          </a:rPr>
                          <m:t>M</m:t>
                        </m:r>
                        <m:r>
                          <m:rPr>
                            <m:nor/>
                          </m:rPr>
                          <a:rPr lang="en-US" sz="1100" b="0" baseline="-25000">
                            <a:solidFill>
                              <a:schemeClr val="tx1"/>
                            </a:solidFill>
                            <a:effectLst/>
                            <a:latin typeface="+mn-lt"/>
                            <a:ea typeface="+mn-ea"/>
                            <a:cs typeface="+mn-cs"/>
                          </a:rPr>
                          <m:t>⊕</m:t>
                        </m:r>
                      </m:num>
                      <m:den>
                        <m:sSup>
                          <m:sSupPr>
                            <m:ctrlPr>
                              <a:rPr lang="en-US" sz="1100" b="0" i="1">
                                <a:solidFill>
                                  <a:schemeClr val="tx1"/>
                                </a:solidFill>
                                <a:effectLst/>
                                <a:latin typeface="Cambria Math"/>
                                <a:ea typeface="+mn-ea"/>
                                <a:cs typeface="+mn-cs"/>
                              </a:rPr>
                            </m:ctrlPr>
                          </m:sSupPr>
                          <m:e>
                            <m:r>
                              <m:rPr>
                                <m:nor/>
                              </m:rPr>
                              <a:rPr lang="en-US" sz="1100" b="0" i="1">
                                <a:solidFill>
                                  <a:schemeClr val="tx1"/>
                                </a:solidFill>
                                <a:effectLst/>
                                <a:latin typeface="+mn-lt"/>
                                <a:ea typeface="+mn-ea"/>
                                <a:cs typeface="+mn-cs"/>
                              </a:rPr>
                              <m:t>R</m:t>
                            </m:r>
                            <m:r>
                              <m:rPr>
                                <m:nor/>
                              </m:rPr>
                              <a:rPr lang="en-US" sz="1100" b="0" baseline="-25000">
                                <a:solidFill>
                                  <a:schemeClr val="tx1"/>
                                </a:solidFill>
                                <a:effectLst/>
                                <a:latin typeface="+mn-lt"/>
                                <a:ea typeface="+mn-ea"/>
                                <a:cs typeface="+mn-cs"/>
                              </a:rPr>
                              <m:t>⊕</m:t>
                            </m:r>
                          </m:e>
                          <m:sup>
                            <m:r>
                              <a:rPr lang="en-US" sz="1100" b="0" i="1">
                                <a:solidFill>
                                  <a:schemeClr val="tx1"/>
                                </a:solidFill>
                                <a:effectLst/>
                                <a:latin typeface="Cambria Math"/>
                                <a:ea typeface="+mn-ea"/>
                                <a:cs typeface="+mn-cs"/>
                              </a:rPr>
                              <m:t>2</m:t>
                            </m:r>
                          </m:sup>
                        </m:sSup>
                      </m:den>
                    </m:f>
                    <m:r>
                      <a:rPr lang="en-US" sz="1100" b="0" i="1">
                        <a:solidFill>
                          <a:schemeClr val="tx1"/>
                        </a:solidFill>
                        <a:effectLst/>
                        <a:latin typeface="Cambria Math"/>
                        <a:ea typeface="+mn-ea"/>
                        <a:cs typeface="+mn-cs"/>
                      </a:rPr>
                      <m:t> </m:t>
                    </m:r>
                  </m:oMath>
                </m:oMathPara>
              </a14:m>
              <a:endParaRPr lang="en-US" sz="1100" b="0"/>
            </a:p>
          </xdr:txBody>
        </xdr:sp>
      </mc:Choice>
      <mc:Fallback xmlns="">
        <xdr:sp macro="" textlink="">
          <xdr:nvSpPr>
            <xdr:cNvPr id="388" name="TextBox 387"/>
            <xdr:cNvSpPr txBox="1"/>
          </xdr:nvSpPr>
          <xdr:spPr>
            <a:xfrm>
              <a:off x="2124075" y="147447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b="0" i="0">
                  <a:solidFill>
                    <a:schemeClr val="tx1"/>
                  </a:solidFill>
                  <a:effectLst/>
                  <a:latin typeface="Cambria Math"/>
                  <a:ea typeface="+mn-ea"/>
                  <a:cs typeface="+mn-cs"/>
                </a:rPr>
                <a:t>𝑔 =𝐺 </a:t>
              </a:r>
              <a:r>
                <a:rPr lang="en-US" sz="1100" b="0" i="0">
                  <a:solidFill>
                    <a:schemeClr val="tx1"/>
                  </a:solidFill>
                  <a:effectLst/>
                  <a:latin typeface="+mn-lt"/>
                  <a:ea typeface="+mn-ea"/>
                  <a:cs typeface="+mn-cs"/>
                </a:rPr>
                <a:t> "M</a:t>
              </a:r>
              <a:r>
                <a:rPr lang="en-US" sz="1100" b="0" i="0" baseline="-25000">
                  <a:solidFill>
                    <a:schemeClr val="tx1"/>
                  </a:solidFill>
                  <a:effectLst/>
                  <a:latin typeface="+mn-lt"/>
                  <a:ea typeface="+mn-ea"/>
                  <a:cs typeface="+mn-cs"/>
                </a:rPr>
                <a:t>⊕</a:t>
              </a:r>
              <a:r>
                <a:rPr lang="en-US" sz="1100" b="0" i="0" baseline="-25000">
                  <a:solidFill>
                    <a:schemeClr val="tx1"/>
                  </a:solidFill>
                  <a:effectLst/>
                  <a:latin typeface="Cambria Math"/>
                  <a:ea typeface="+mn-ea"/>
                  <a:cs typeface="+mn-cs"/>
                </a:rPr>
                <a:t>" /〖</a:t>
              </a:r>
              <a:r>
                <a:rPr lang="en-US" sz="1100" b="0" i="0" baseline="-25000">
                  <a:solidFill>
                    <a:schemeClr val="tx1"/>
                  </a:solidFill>
                  <a:effectLst/>
                  <a:latin typeface="+mn-lt"/>
                  <a:ea typeface="+mn-ea"/>
                  <a:cs typeface="+mn-cs"/>
                </a:rPr>
                <a:t>"</a:t>
              </a:r>
              <a:r>
                <a:rPr lang="en-US" sz="1100" b="0" i="0">
                  <a:solidFill>
                    <a:schemeClr val="tx1"/>
                  </a:solidFill>
                  <a:effectLst/>
                  <a:latin typeface="+mn-lt"/>
                  <a:ea typeface="+mn-ea"/>
                  <a:cs typeface="+mn-cs"/>
                </a:rPr>
                <a:t>R</a:t>
              </a:r>
              <a:r>
                <a:rPr lang="en-US" sz="1100" b="0" i="0" baseline="-25000">
                  <a:solidFill>
                    <a:schemeClr val="tx1"/>
                  </a:solidFill>
                  <a:effectLst/>
                  <a:latin typeface="+mn-lt"/>
                  <a:ea typeface="+mn-ea"/>
                  <a:cs typeface="+mn-cs"/>
                </a:rPr>
                <a:t>⊕</a:t>
              </a:r>
              <a:r>
                <a:rPr lang="en-US" sz="1100" b="0" i="0" baseline="-25000">
                  <a:solidFill>
                    <a:schemeClr val="tx1"/>
                  </a:solidFill>
                  <a:effectLst/>
                  <a:latin typeface="Cambria Math"/>
                  <a:ea typeface="+mn-ea"/>
                  <a:cs typeface="+mn-cs"/>
                </a:rPr>
                <a:t>" 〗^</a:t>
              </a:r>
              <a:r>
                <a:rPr lang="en-US" sz="1100" b="0" i="0">
                  <a:solidFill>
                    <a:schemeClr val="tx1"/>
                  </a:solidFill>
                  <a:effectLst/>
                  <a:latin typeface="Cambria Math"/>
                  <a:ea typeface="+mn-ea"/>
                  <a:cs typeface="+mn-cs"/>
                </a:rPr>
                <a:t>2   </a:t>
              </a:r>
              <a:endParaRPr lang="en-US" sz="1100" b="0"/>
            </a:p>
          </xdr:txBody>
        </xdr:sp>
      </mc:Fallback>
    </mc:AlternateContent>
    <xdr:clientData/>
  </xdr:oneCellAnchor>
  <xdr:oneCellAnchor>
    <xdr:from>
      <xdr:col>1</xdr:col>
      <xdr:colOff>0</xdr:colOff>
      <xdr:row>52</xdr:row>
      <xdr:rowOff>0</xdr:rowOff>
    </xdr:from>
    <xdr:ext cx="2717800" cy="314325"/>
    <mc:AlternateContent xmlns:mc="http://schemas.openxmlformats.org/markup-compatibility/2006" xmlns:a14="http://schemas.microsoft.com/office/drawing/2010/main">
      <mc:Choice Requires="a14">
        <xdr:sp macro="" textlink="">
          <xdr:nvSpPr>
            <xdr:cNvPr id="389" name="TextBox 388"/>
            <xdr:cNvSpPr txBox="1"/>
          </xdr:nvSpPr>
          <xdr:spPr>
            <a:xfrm>
              <a:off x="2124075" y="211264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l-GR" sz="1100" i="1">
                            <a:solidFill>
                              <a:schemeClr val="tx1"/>
                            </a:solidFill>
                            <a:effectLst/>
                            <a:latin typeface="Cambria Math"/>
                            <a:ea typeface="+mn-ea"/>
                            <a:cs typeface="+mn-cs"/>
                          </a:rPr>
                          <m:t>𝛼</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10</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𝜋</m:t>
                        </m:r>
                        <m:r>
                          <m:rPr>
                            <m:nor/>
                          </m:rPr>
                          <a:rPr lang="en-US" sz="1100" i="1">
                            <a:solidFill>
                              <a:schemeClr val="tx1"/>
                            </a:solidFill>
                            <a:effectLst/>
                            <a:latin typeface="+mn-lt"/>
                            <a:ea typeface="+mn-ea"/>
                            <a:cs typeface="+mn-cs"/>
                          </a:rPr>
                          <m:t> </m:t>
                        </m:r>
                        <m:r>
                          <a:rPr lang="en-US" sz="1100" b="1" i="1">
                            <a:solidFill>
                              <a:schemeClr val="tx1"/>
                            </a:solidFill>
                            <a:effectLst/>
                            <a:latin typeface="Cambria Math"/>
                            <a:ea typeface="+mn-ea"/>
                            <a:cs typeface="+mn-cs"/>
                          </a:rPr>
                          <m:t>𝒆</m:t>
                        </m:r>
                        <m:r>
                          <a:rPr lang="en-US" sz="1100" b="0" i="1">
                            <a:solidFill>
                              <a:schemeClr val="tx1"/>
                            </a:solidFill>
                            <a:effectLst/>
                            <a:latin typeface="Cambria Math"/>
                            <a:ea typeface="+mn-ea"/>
                            <a:cs typeface="+mn-cs"/>
                          </a:rPr>
                          <m:t>)</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m:rPr>
                        <m:nor/>
                      </m:rPr>
                      <a:rPr lang="en-US" sz="1100" b="0">
                        <a:solidFill>
                          <a:schemeClr val="tx1"/>
                        </a:solidFill>
                        <a:effectLst/>
                        <a:latin typeface="+mn-lt"/>
                        <a:ea typeface="+mn-ea"/>
                        <a:cs typeface="+mn-cs"/>
                      </a:rPr>
                      <m:t>≈</m:t>
                    </m:r>
                    <m:r>
                      <m:rPr>
                        <m:nor/>
                      </m:rPr>
                      <a:rPr lang="en-US" sz="1100" b="0" i="1">
                        <a:solidFill>
                          <a:schemeClr val="tx1"/>
                        </a:solidFill>
                        <a:effectLst/>
                        <a:latin typeface="+mn-lt"/>
                        <a:ea typeface="+mn-ea"/>
                        <a:cs typeface="+mn-cs"/>
                      </a:rPr>
                      <m:t> </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oMath>
                </m:oMathPara>
              </a14:m>
              <a:endParaRPr lang="en-US">
                <a:effectLst/>
              </a:endParaRPr>
            </a:p>
          </xdr:txBody>
        </xdr:sp>
      </mc:Choice>
      <mc:Fallback xmlns="">
        <xdr:sp macro="" textlink="">
          <xdr:nvSpPr>
            <xdr:cNvPr id="389" name="TextBox 388"/>
            <xdr:cNvSpPr txBox="1"/>
          </xdr:nvSpPr>
          <xdr:spPr>
            <a:xfrm>
              <a:off x="2124075" y="211264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_</a:t>
              </a:r>
              <a:r>
                <a:rPr lang="en-US" sz="1100" b="0" i="0">
                  <a:solidFill>
                    <a:schemeClr val="tx1"/>
                  </a:solidFill>
                  <a:effectLst/>
                  <a:latin typeface="Cambria Math"/>
                  <a:ea typeface="+mn-ea"/>
                  <a:cs typeface="+mn-cs"/>
                </a:rPr>
                <a:t>0=〖(〖10〗^(−2)  </a:t>
              </a:r>
              <a:r>
                <a:rPr lang="el-GR" sz="1100" i="0">
                  <a:solidFill>
                    <a:schemeClr val="tx1"/>
                  </a:solidFill>
                  <a:effectLst/>
                  <a:latin typeface="Cambria Math"/>
                  <a:ea typeface="+mn-ea"/>
                  <a:cs typeface="+mn-cs"/>
                </a:rPr>
                <a:t>𝜋</a:t>
              </a:r>
              <a:r>
                <a:rPr lang="en-US" sz="1100" i="0">
                  <a:solidFill>
                    <a:schemeClr val="tx1"/>
                  </a:solidFill>
                  <a:effectLst/>
                  <a:latin typeface="+mn-lt"/>
                  <a:ea typeface="+mn-ea"/>
                  <a:cs typeface="+mn-cs"/>
                </a:rPr>
                <a:t>" </a:t>
              </a:r>
              <a:r>
                <a:rPr lang="en-US" sz="1100" b="1" i="0">
                  <a:solidFill>
                    <a:schemeClr val="tx1"/>
                  </a:solidFill>
                  <a:effectLst/>
                  <a:latin typeface="Cambria Math"/>
                  <a:ea typeface="+mn-ea"/>
                  <a:cs typeface="+mn-cs"/>
                </a:rPr>
                <a:t>" 𝒆</a:t>
              </a:r>
              <a:r>
                <a:rPr lang="en-US" sz="1100" b="0" i="0">
                  <a:solidFill>
                    <a:schemeClr val="tx1"/>
                  </a:solidFill>
                  <a:effectLst/>
                  <a:latin typeface="Cambria Math"/>
                  <a:ea typeface="+mn-ea"/>
                  <a:cs typeface="+mn-cs"/>
                </a:rPr>
                <a:t>)〗^2  "≈ " </a:t>
              </a:r>
              <a:r>
                <a:rPr lang="el-GR" sz="1100" i="0">
                  <a:solidFill>
                    <a:schemeClr val="tx1"/>
                  </a:solidFill>
                  <a:effectLst/>
                  <a:latin typeface="Cambria Math"/>
                  <a:ea typeface="+mn-ea"/>
                  <a:cs typeface="+mn-cs"/>
                </a:rPr>
                <a:t>𝛼</a:t>
              </a:r>
              <a:endParaRPr lang="en-US">
                <a:effectLst/>
              </a:endParaRPr>
            </a:p>
          </xdr:txBody>
        </xdr:sp>
      </mc:Fallback>
    </mc:AlternateContent>
    <xdr:clientData/>
  </xdr:oneCellAnchor>
  <xdr:oneCellAnchor>
    <xdr:from>
      <xdr:col>1</xdr:col>
      <xdr:colOff>0</xdr:colOff>
      <xdr:row>181</xdr:row>
      <xdr:rowOff>0</xdr:rowOff>
    </xdr:from>
    <xdr:ext cx="2717800" cy="314325"/>
    <mc:AlternateContent xmlns:mc="http://schemas.openxmlformats.org/markup-compatibility/2006" xmlns:a14="http://schemas.microsoft.com/office/drawing/2010/main">
      <mc:Choice Requires="a14">
        <xdr:sp macro="" textlink="">
          <xdr:nvSpPr>
            <xdr:cNvPr id="390" name="TextBox 389"/>
            <xdr:cNvSpPr txBox="1"/>
          </xdr:nvSpPr>
          <xdr:spPr>
            <a:xfrm>
              <a:off x="2124075" y="758094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𝑏𝑒</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390" name="TextBox 389"/>
            <xdr:cNvSpPr txBox="1"/>
          </xdr:nvSpPr>
          <xdr:spPr>
            <a:xfrm>
              <a:off x="2124075" y="758094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𝑉_(𝑒,𝑡𝑜𝑟)= 〖2𝜋〗^2  𝑟_𝑏𝑒 〖〖 𝑟〗_𝑒〗^2</a:t>
              </a:r>
              <a:endParaRPr lang="en-US">
                <a:effectLst/>
              </a:endParaRPr>
            </a:p>
          </xdr:txBody>
        </xdr:sp>
      </mc:Fallback>
    </mc:AlternateContent>
    <xdr:clientData/>
  </xdr:oneCellAnchor>
  <xdr:oneCellAnchor>
    <xdr:from>
      <xdr:col>1</xdr:col>
      <xdr:colOff>0</xdr:colOff>
      <xdr:row>182</xdr:row>
      <xdr:rowOff>0</xdr:rowOff>
    </xdr:from>
    <xdr:ext cx="2717800" cy="514350"/>
    <mc:AlternateContent xmlns:mc="http://schemas.openxmlformats.org/markup-compatibility/2006" xmlns:a14="http://schemas.microsoft.com/office/drawing/2010/main">
      <mc:Choice Requires="a14">
        <xdr:sp macro="" textlink="">
          <xdr:nvSpPr>
            <xdr:cNvPr id="391" name="TextBox 390"/>
            <xdr:cNvSpPr txBox="1"/>
          </xdr:nvSpPr>
          <xdr:spPr>
            <a:xfrm>
              <a:off x="2124075" y="761238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391" name="TextBox 390"/>
            <xdr:cNvSpPr txBox="1"/>
          </xdr:nvSpPr>
          <xdr:spPr>
            <a:xfrm>
              <a:off x="2124075" y="761238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𝑉_(𝑒,𝑡𝑜𝑟)=〖2𝜋〗^2   𝜆_𝑒/(2𝜋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𝜆_𝑒〗^2/(4 𝜋^2  )</a:t>
              </a:r>
              <a:endParaRPr lang="en-US">
                <a:effectLst/>
              </a:endParaRPr>
            </a:p>
          </xdr:txBody>
        </xdr:sp>
      </mc:Fallback>
    </mc:AlternateContent>
    <xdr:clientData/>
  </xdr:oneCellAnchor>
  <xdr:oneCellAnchor>
    <xdr:from>
      <xdr:col>1</xdr:col>
      <xdr:colOff>0</xdr:colOff>
      <xdr:row>183</xdr:row>
      <xdr:rowOff>0</xdr:rowOff>
    </xdr:from>
    <xdr:ext cx="2717800" cy="495300"/>
    <mc:AlternateContent xmlns:mc="http://schemas.openxmlformats.org/markup-compatibility/2006" xmlns:a14="http://schemas.microsoft.com/office/drawing/2010/main">
      <mc:Choice Requires="a14">
        <xdr:sp macro="" textlink="">
          <xdr:nvSpPr>
            <xdr:cNvPr id="392" name="TextBox 391"/>
            <xdr:cNvSpPr txBox="1"/>
          </xdr:nvSpPr>
          <xdr:spPr>
            <a:xfrm>
              <a:off x="2124075" y="766381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oMath>
                </m:oMathPara>
              </a14:m>
              <a:endParaRPr lang="en-US">
                <a:effectLst/>
              </a:endParaRPr>
            </a:p>
          </xdr:txBody>
        </xdr:sp>
      </mc:Choice>
      <mc:Fallback xmlns="">
        <xdr:sp macro="" textlink="">
          <xdr:nvSpPr>
            <xdr:cNvPr id="392" name="TextBox 391"/>
            <xdr:cNvSpPr txBox="1"/>
          </xdr:nvSpPr>
          <xdr:spPr>
            <a:xfrm>
              <a:off x="2124075" y="766381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𝑉_(𝑒,𝑡𝑜𝑟)=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〖𝜆_𝑒〗^3)/(4 𝜋)</a:t>
              </a:r>
              <a:endParaRPr lang="en-US">
                <a:effectLst/>
              </a:endParaRPr>
            </a:p>
          </xdr:txBody>
        </xdr:sp>
      </mc:Fallback>
    </mc:AlternateContent>
    <xdr:clientData/>
  </xdr:oneCellAnchor>
  <xdr:oneCellAnchor>
    <xdr:from>
      <xdr:col>1</xdr:col>
      <xdr:colOff>0</xdr:colOff>
      <xdr:row>252</xdr:row>
      <xdr:rowOff>0</xdr:rowOff>
    </xdr:from>
    <xdr:ext cx="2717800" cy="314325"/>
    <mc:AlternateContent xmlns:mc="http://schemas.openxmlformats.org/markup-compatibility/2006" xmlns:a14="http://schemas.microsoft.com/office/drawing/2010/main">
      <mc:Choice Requires="a14">
        <xdr:sp macro="" textlink="">
          <xdr:nvSpPr>
            <xdr:cNvPr id="393" name="TextBox 392"/>
            <xdr:cNvSpPr txBox="1"/>
          </xdr:nvSpPr>
          <xdr:spPr>
            <a:xfrm>
              <a:off x="2124075" y="1074420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𝑒</m:t>
                        </m:r>
                      </m:sub>
                    </m:sSub>
                  </m:oMath>
                </m:oMathPara>
              </a14:m>
              <a:endParaRPr lang="en-US" sz="1100"/>
            </a:p>
          </xdr:txBody>
        </xdr:sp>
      </mc:Choice>
      <mc:Fallback xmlns="">
        <xdr:sp macro="" textlink="">
          <xdr:nvSpPr>
            <xdr:cNvPr id="393" name="TextBox 392"/>
            <xdr:cNvSpPr txBox="1"/>
          </xdr:nvSpPr>
          <xdr:spPr>
            <a:xfrm>
              <a:off x="2124075" y="1074420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𝑉_𝑒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𝐼〗_𝑒</a:t>
              </a:r>
              <a:endParaRPr lang="en-US" sz="1100"/>
            </a:p>
          </xdr:txBody>
        </xdr:sp>
      </mc:Fallback>
    </mc:AlternateContent>
    <xdr:clientData/>
  </xdr:oneCellAnchor>
  <xdr:oneCellAnchor>
    <xdr:from>
      <xdr:col>1</xdr:col>
      <xdr:colOff>0</xdr:colOff>
      <xdr:row>253</xdr:row>
      <xdr:rowOff>0</xdr:rowOff>
    </xdr:from>
    <xdr:ext cx="2717800" cy="495300"/>
    <mc:AlternateContent xmlns:mc="http://schemas.openxmlformats.org/markup-compatibility/2006" xmlns:a14="http://schemas.microsoft.com/office/drawing/2010/main">
      <mc:Choice Requires="a14">
        <xdr:sp macro="" textlink="">
          <xdr:nvSpPr>
            <xdr:cNvPr id="394" name="TextBox 393"/>
            <xdr:cNvSpPr txBox="1"/>
          </xdr:nvSpPr>
          <xdr:spPr>
            <a:xfrm>
              <a:off x="2124075" y="1077563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394" name="TextBox 393"/>
            <xdr:cNvSpPr txBox="1"/>
          </xdr:nvSpPr>
          <xdr:spPr>
            <a:xfrm>
              <a:off x="2124075" y="1077563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 𝑃_𝑒)/𝑓_𝑒 </a:t>
              </a:r>
              <a:endParaRPr lang="en-US" sz="1100"/>
            </a:p>
          </xdr:txBody>
        </xdr:sp>
      </mc:Fallback>
    </mc:AlternateContent>
    <xdr:clientData/>
  </xdr:oneCellAnchor>
  <xdr:oneCellAnchor>
    <xdr:from>
      <xdr:col>1</xdr:col>
      <xdr:colOff>0</xdr:colOff>
      <xdr:row>254</xdr:row>
      <xdr:rowOff>0</xdr:rowOff>
    </xdr:from>
    <xdr:ext cx="2717800" cy="457200"/>
    <mc:AlternateContent xmlns:mc="http://schemas.openxmlformats.org/markup-compatibility/2006" xmlns:a14="http://schemas.microsoft.com/office/drawing/2010/main">
      <mc:Choice Requires="a14">
        <xdr:sp macro="" textlink="">
          <xdr:nvSpPr>
            <xdr:cNvPr id="395" name="TextBox 394"/>
            <xdr:cNvSpPr txBox="1"/>
          </xdr:nvSpPr>
          <xdr:spPr>
            <a:xfrm>
              <a:off x="2124075" y="1082516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sub>
                        </m:sSub>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395" name="TextBox 394"/>
            <xdr:cNvSpPr txBox="1"/>
          </xdr:nvSpPr>
          <xdr:spPr>
            <a:xfrm>
              <a:off x="2124075" y="1082516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𝑚_𝑒</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𝑊_𝑒/𝑐^2 </a:t>
              </a:r>
              <a:endParaRPr lang="en-US" sz="1100"/>
            </a:p>
          </xdr:txBody>
        </xdr:sp>
      </mc:Fallback>
    </mc:AlternateContent>
    <xdr:clientData/>
  </xdr:oneCellAnchor>
  <xdr:oneCellAnchor>
    <xdr:from>
      <xdr:col>1</xdr:col>
      <xdr:colOff>0</xdr:colOff>
      <xdr:row>229</xdr:row>
      <xdr:rowOff>0</xdr:rowOff>
    </xdr:from>
    <xdr:ext cx="2717800" cy="314325"/>
    <mc:AlternateContent xmlns:mc="http://schemas.openxmlformats.org/markup-compatibility/2006" xmlns:a14="http://schemas.microsoft.com/office/drawing/2010/main">
      <mc:Choice Requires="a14">
        <xdr:sp macro="" textlink="">
          <xdr:nvSpPr>
            <xdr:cNvPr id="313" name="TextBox 312"/>
            <xdr:cNvSpPr txBox="1"/>
          </xdr:nvSpPr>
          <xdr:spPr>
            <a:xfrm>
              <a:off x="2124075" y="982408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𝑃</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𝑉</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𝑓</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oMath>
                </m:oMathPara>
              </a14:m>
              <a:endParaRPr lang="en-US" sz="1100"/>
            </a:p>
          </xdr:txBody>
        </xdr:sp>
      </mc:Choice>
      <mc:Fallback xmlns="">
        <xdr:sp macro="" textlink="">
          <xdr:nvSpPr>
            <xdr:cNvPr id="313" name="TextBox 312"/>
            <xdr:cNvSpPr txBox="1"/>
          </xdr:nvSpPr>
          <xdr:spPr>
            <a:xfrm>
              <a:off x="2124075" y="982408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 =</a:t>
              </a:r>
              <a:r>
                <a:rPr lang="en-US" sz="1100" i="0">
                  <a:solidFill>
                    <a:schemeClr val="tx1"/>
                  </a:solidFill>
                  <a:effectLst/>
                  <a:latin typeface="Cambria Math"/>
                  <a:ea typeface="+mn-ea"/>
                  <a:cs typeface="+mn-cs"/>
                </a:rPr>
                <a:t>𝑉</a:t>
              </a:r>
              <a:r>
                <a:rPr lang="en-US" sz="1100" b="0" i="0">
                  <a:solidFill>
                    <a:schemeClr val="tx1"/>
                  </a:solidFill>
                  <a:effectLst/>
                  <a:latin typeface="Cambria Math"/>
                  <a:ea typeface="+mn-ea"/>
                  <a:cs typeface="+mn-cs"/>
                </a:rPr>
                <a:t> 𝐼= 𝑓"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𝑓 𝑞=ℎ 𝑓^2=𝑊 𝑓</a:t>
              </a:r>
              <a:endParaRPr lang="en-US" sz="1100"/>
            </a:p>
          </xdr:txBody>
        </xdr:sp>
      </mc:Fallback>
    </mc:AlternateContent>
    <xdr:clientData/>
  </xdr:oneCellAnchor>
  <xdr:oneCellAnchor>
    <xdr:from>
      <xdr:col>1</xdr:col>
      <xdr:colOff>0</xdr:colOff>
      <xdr:row>230</xdr:row>
      <xdr:rowOff>0</xdr:rowOff>
    </xdr:from>
    <xdr:ext cx="2717800" cy="495300"/>
    <mc:AlternateContent xmlns:mc="http://schemas.openxmlformats.org/markup-compatibility/2006" xmlns:a14="http://schemas.microsoft.com/office/drawing/2010/main">
      <mc:Choice Requires="a14">
        <xdr:sp macro="" textlink="">
          <xdr:nvSpPr>
            <xdr:cNvPr id="396" name="TextBox 395"/>
            <xdr:cNvSpPr txBox="1"/>
          </xdr:nvSpPr>
          <xdr:spPr>
            <a:xfrm>
              <a:off x="2124075" y="9855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𝑃</m:t>
                        </m:r>
                      </m:num>
                      <m:den>
                        <m:r>
                          <a:rPr lang="en-US" sz="1100" i="1">
                            <a:solidFill>
                              <a:schemeClr val="tx1"/>
                            </a:solidFill>
                            <a:effectLst/>
                            <a:latin typeface="Cambria Math"/>
                            <a:ea typeface="+mn-ea"/>
                            <a:cs typeface="+mn-cs"/>
                          </a:rPr>
                          <m:t>𝑓</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r>
                      <a:rPr lang="en-US" sz="1100" b="0" i="1">
                        <a:solidFill>
                          <a:schemeClr val="tx1"/>
                        </a:solidFill>
                        <a:effectLst/>
                        <a:latin typeface="Cambria Math"/>
                        <a:ea typeface="+mn-ea"/>
                        <a:cs typeface="+mn-cs"/>
                      </a:rPr>
                      <m:t>=</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r>
                      <a:rPr lang="en-US" sz="1100" b="0" i="1">
                        <a:solidFill>
                          <a:schemeClr val="tx1"/>
                        </a:solidFill>
                        <a:effectLst/>
                        <a:latin typeface="Cambria Math"/>
                        <a:ea typeface="+mn-ea"/>
                        <a:cs typeface="+mn-cs"/>
                      </a:rPr>
                      <m:t>= </m:t>
                    </m:r>
                    <m:r>
                      <a:rPr lang="el-GR" sz="1100" b="0" i="1">
                        <a:solidFill>
                          <a:schemeClr val="tx1"/>
                        </a:solidFill>
                        <a:effectLst/>
                        <a:latin typeface="Cambria Math"/>
                        <a:ea typeface="+mn-ea"/>
                        <a:cs typeface="+mn-cs"/>
                      </a:rPr>
                      <m:t>𝓒</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𝑉</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1" i="1">
                        <a:solidFill>
                          <a:schemeClr val="tx1"/>
                        </a:solidFill>
                        <a:effectLst/>
                        <a:latin typeface="Cambria Math"/>
                        <a:ea typeface="+mn-ea"/>
                        <a:cs typeface="+mn-cs"/>
                      </a:rPr>
                      <m:t>𝓛</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𝐼</m:t>
                        </m:r>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396" name="TextBox 395"/>
            <xdr:cNvSpPr txBox="1"/>
          </xdr:nvSpPr>
          <xdr:spPr>
            <a:xfrm>
              <a:off x="2124075" y="9855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𝑃</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𝑓</a:t>
              </a:r>
              <a:r>
                <a:rPr lang="en-US" sz="1100" b="0" i="0">
                  <a:solidFill>
                    <a:schemeClr val="tx1"/>
                  </a:solidFill>
                  <a:effectLst/>
                  <a:latin typeface="Cambria Math"/>
                  <a:ea typeface="+mn-ea"/>
                  <a:cs typeface="+mn-cs"/>
                </a:rPr>
                <a:t>= 𝑞 𝑉="</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𝐼=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 𝑉^2=</a:t>
              </a:r>
              <a:r>
                <a:rPr lang="en-US" sz="1100" b="1" i="0">
                  <a:solidFill>
                    <a:schemeClr val="tx1"/>
                  </a:solidFill>
                  <a:effectLst/>
                  <a:latin typeface="Cambria Math"/>
                  <a:ea typeface="+mn-ea"/>
                  <a:cs typeface="+mn-cs"/>
                </a:rPr>
                <a:t>𝓛</a:t>
              </a:r>
              <a:r>
                <a:rPr lang="en-US" sz="1100" b="0" i="0">
                  <a:solidFill>
                    <a:schemeClr val="tx1"/>
                  </a:solidFill>
                  <a:effectLst/>
                  <a:latin typeface="Cambria Math"/>
                  <a:ea typeface="+mn-ea"/>
                  <a:cs typeface="+mn-cs"/>
                </a:rPr>
                <a:t> 𝐼^2</a:t>
              </a:r>
              <a:endParaRPr lang="en-US" sz="1100"/>
            </a:p>
          </xdr:txBody>
        </xdr:sp>
      </mc:Fallback>
    </mc:AlternateContent>
    <xdr:clientData/>
  </xdr:oneCellAnchor>
  <xdr:oneCellAnchor>
    <xdr:from>
      <xdr:col>1</xdr:col>
      <xdr:colOff>0</xdr:colOff>
      <xdr:row>232</xdr:row>
      <xdr:rowOff>0</xdr:rowOff>
    </xdr:from>
    <xdr:ext cx="2717800" cy="466725"/>
    <mc:AlternateContent xmlns:mc="http://schemas.openxmlformats.org/markup-compatibility/2006" xmlns:a14="http://schemas.microsoft.com/office/drawing/2010/main">
      <mc:Choice Requires="a14">
        <xdr:sp macro="" textlink="">
          <xdr:nvSpPr>
            <xdr:cNvPr id="397" name="TextBox 396"/>
            <xdr:cNvSpPr txBox="1"/>
          </xdr:nvSpPr>
          <xdr:spPr>
            <a:xfrm>
              <a:off x="2124075" y="993648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n-US" sz="1100" i="1">
                        <a:solidFill>
                          <a:schemeClr val="tx1"/>
                        </a:solidFill>
                        <a:effectLst/>
                        <a:latin typeface="Cambria Math"/>
                        <a:ea typeface="+mn-ea"/>
                        <a:cs typeface="+mn-cs"/>
                      </a:rPr>
                      <m:t>𝑚</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𝑊</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397" name="TextBox 396"/>
            <xdr:cNvSpPr txBox="1"/>
          </xdr:nvSpPr>
          <xdr:spPr>
            <a:xfrm>
              <a:off x="2124075" y="993648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𝑚</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𝑊/𝑐^2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(ℎ 𝑓)/𝑐^2 </a:t>
              </a:r>
              <a:endParaRPr lang="en-US" sz="1100"/>
            </a:p>
          </xdr:txBody>
        </xdr:sp>
      </mc:Fallback>
    </mc:AlternateContent>
    <xdr:clientData/>
  </xdr:oneCellAnchor>
  <xdr:oneCellAnchor>
    <xdr:from>
      <xdr:col>1</xdr:col>
      <xdr:colOff>0</xdr:colOff>
      <xdr:row>201</xdr:row>
      <xdr:rowOff>0</xdr:rowOff>
    </xdr:from>
    <xdr:ext cx="2717800" cy="323850"/>
    <mc:AlternateContent xmlns:mc="http://schemas.openxmlformats.org/markup-compatibility/2006" xmlns:a14="http://schemas.microsoft.com/office/drawing/2010/main">
      <mc:Choice Requires="a14">
        <xdr:sp macro="" textlink="">
          <xdr:nvSpPr>
            <xdr:cNvPr id="398" name="TextBox 397"/>
            <xdr:cNvSpPr txBox="1"/>
          </xdr:nvSpPr>
          <xdr:spPr>
            <a:xfrm>
              <a:off x="2124075" y="854868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398" name="TextBox 397"/>
            <xdr:cNvSpPr txBox="1"/>
          </xdr:nvSpPr>
          <xdr:spPr>
            <a:xfrm>
              <a:off x="2124075" y="854868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𝑉_(𝑝,𝑡𝑜𝑟)= 〖2𝜋〗^2  𝑟_𝑏𝑝 〖〖 𝑟〗_𝑝〗^2</a:t>
              </a:r>
              <a:endParaRPr lang="en-US">
                <a:effectLst/>
              </a:endParaRPr>
            </a:p>
          </xdr:txBody>
        </xdr:sp>
      </mc:Fallback>
    </mc:AlternateContent>
    <xdr:clientData/>
  </xdr:oneCellAnchor>
  <xdr:oneCellAnchor>
    <xdr:from>
      <xdr:col>1</xdr:col>
      <xdr:colOff>0</xdr:colOff>
      <xdr:row>202</xdr:row>
      <xdr:rowOff>0</xdr:rowOff>
    </xdr:from>
    <xdr:ext cx="2717800" cy="514350"/>
    <mc:AlternateContent xmlns:mc="http://schemas.openxmlformats.org/markup-compatibility/2006" xmlns:a14="http://schemas.microsoft.com/office/drawing/2010/main">
      <mc:Choice Requires="a14">
        <xdr:sp macro="" textlink="">
          <xdr:nvSpPr>
            <xdr:cNvPr id="400" name="TextBox 399"/>
            <xdr:cNvSpPr txBox="1"/>
          </xdr:nvSpPr>
          <xdr:spPr>
            <a:xfrm>
              <a:off x="2124075" y="858107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400" name="TextBox 399"/>
            <xdr:cNvSpPr txBox="1"/>
          </xdr:nvSpPr>
          <xdr:spPr>
            <a:xfrm>
              <a:off x="2124075" y="8581072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𝑉_(𝑝,𝑡𝑜𝑟)=〖2𝜋〗^2   𝜆_𝑝/(2𝜋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𝜆_𝑝〗^2/(4 𝜋^2  )</a:t>
              </a:r>
              <a:endParaRPr lang="en-US">
                <a:effectLst/>
              </a:endParaRPr>
            </a:p>
          </xdr:txBody>
        </xdr:sp>
      </mc:Fallback>
    </mc:AlternateContent>
    <xdr:clientData/>
  </xdr:oneCellAnchor>
  <xdr:oneCellAnchor>
    <xdr:from>
      <xdr:col>1</xdr:col>
      <xdr:colOff>0</xdr:colOff>
      <xdr:row>197</xdr:row>
      <xdr:rowOff>0</xdr:rowOff>
    </xdr:from>
    <xdr:ext cx="2717800" cy="504825"/>
    <mc:AlternateContent xmlns:mc="http://schemas.openxmlformats.org/markup-compatibility/2006" xmlns:a14="http://schemas.microsoft.com/office/drawing/2010/main">
      <mc:Choice Requires="a14">
        <xdr:sp macro="" textlink="">
          <xdr:nvSpPr>
            <xdr:cNvPr id="401" name="TextBox 400"/>
            <xdr:cNvSpPr txBox="1"/>
          </xdr:nvSpPr>
          <xdr:spPr>
            <a:xfrm>
              <a:off x="2124075" y="83458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𝑏𝑝</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401" name="TextBox 400"/>
            <xdr:cNvSpPr txBox="1"/>
          </xdr:nvSpPr>
          <xdr:spPr>
            <a:xfrm>
              <a:off x="2124075" y="83458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𝑉_(𝑝,𝑒𝑙𝑙1)</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〖𝑟_𝑏𝑝〗^2  𝑟_𝑝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4𝜋/(3 )  〖𝜆_𝑝〗^2/(4𝜋^2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𝜆〗_𝑝)/(2𝜋 )</a:t>
              </a:r>
              <a:endParaRPr lang="en-US" sz="1100"/>
            </a:p>
          </xdr:txBody>
        </xdr:sp>
      </mc:Fallback>
    </mc:AlternateContent>
    <xdr:clientData/>
  </xdr:oneCellAnchor>
  <xdr:oneCellAnchor>
    <xdr:from>
      <xdr:col>1</xdr:col>
      <xdr:colOff>0</xdr:colOff>
      <xdr:row>198</xdr:row>
      <xdr:rowOff>0</xdr:rowOff>
    </xdr:from>
    <xdr:ext cx="2717800" cy="504825"/>
    <mc:AlternateContent xmlns:mc="http://schemas.openxmlformats.org/markup-compatibility/2006" xmlns:a14="http://schemas.microsoft.com/office/drawing/2010/main">
      <mc:Choice Requires="a14">
        <xdr:sp macro="" textlink="">
          <xdr:nvSpPr>
            <xdr:cNvPr id="402" name="TextBox 401"/>
            <xdr:cNvSpPr txBox="1"/>
          </xdr:nvSpPr>
          <xdr:spPr>
            <a:xfrm>
              <a:off x="2124075" y="83962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402" name="TextBox 401"/>
            <xdr:cNvSpPr txBox="1"/>
          </xdr:nvSpPr>
          <xdr:spPr>
            <a:xfrm>
              <a:off x="2124075" y="83962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𝑉_(𝑝,𝑒𝑙𝑙1)</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〖𝜆_𝑝〗^3/(8𝜋^3</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〖𝜆_𝑝〗^3/(6𝜋^2</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199</xdr:row>
      <xdr:rowOff>0</xdr:rowOff>
    </xdr:from>
    <xdr:ext cx="2717800" cy="514350"/>
    <mc:AlternateContent xmlns:mc="http://schemas.openxmlformats.org/markup-compatibility/2006" xmlns:a14="http://schemas.microsoft.com/office/drawing/2010/main">
      <mc:Choice Requires="a14">
        <xdr:sp macro="" textlink="">
          <xdr:nvSpPr>
            <xdr:cNvPr id="408" name="TextBox 407"/>
            <xdr:cNvSpPr txBox="1"/>
          </xdr:nvSpPr>
          <xdr:spPr>
            <a:xfrm>
              <a:off x="2124075" y="844677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a:ea typeface="Cambria Math" pitchFamily="18" charset="0"/>
                            <a:cs typeface="+mn-cs"/>
                          </a:rPr>
                          <m:t>𝑝</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2</m:t>
                        </m:r>
                      </m:sub>
                    </m:sSub>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a:ea typeface="Cambria Math" pitchFamily="18" charset="0"/>
                                <a:cs typeface="+mn-cs"/>
                              </a:rPr>
                              <m:t>𝑝</m:t>
                            </m:r>
                          </m:sub>
                        </m:sSub>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𝑏</m:t>
                        </m:r>
                        <m:r>
                          <a:rPr lang="en-US" sz="1100" b="0" i="1">
                            <a:solidFill>
                              <a:schemeClr val="tx1"/>
                            </a:solidFill>
                            <a:effectLst/>
                            <a:latin typeface="Cambria Math"/>
                            <a:ea typeface="Cambria Math" pitchFamily="18" charset="0"/>
                            <a:cs typeface="+mn-cs"/>
                          </a:rPr>
                          <m:t>𝑝</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𝑝</m:t>
                                </m:r>
                              </m:sub>
                            </m:sSub>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4</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𝑝</m:t>
                            </m:r>
                          </m:sub>
                        </m:sSub>
                      </m:num>
                      <m:den>
                        <m:r>
                          <a:rPr lang="en-US" sz="1100" b="0" i="1">
                            <a:solidFill>
                              <a:schemeClr val="tx1"/>
                            </a:solidFill>
                            <a:effectLst/>
                            <a:latin typeface="Cambria Math" pitchFamily="18" charset="0"/>
                            <a:ea typeface="Cambria Math" pitchFamily="18" charset="0"/>
                            <a:cs typeface="+mn-cs"/>
                          </a:rPr>
                          <m:t>2</m:t>
                        </m:r>
                        <m:r>
                          <a:rPr lang="en-US" sz="1100" b="0" i="1">
                            <a:solidFill>
                              <a:schemeClr val="tx1"/>
                            </a:solidFill>
                            <a:effectLst/>
                            <a:latin typeface="Cambria Math" pitchFamily="18" charset="0"/>
                            <a:ea typeface="Cambria Math" pitchFamily="18" charset="0"/>
                            <a:cs typeface="+mn-cs"/>
                          </a:rPr>
                          <m:t>𝜋</m:t>
                        </m:r>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den>
                    </m:f>
                  </m:oMath>
                </m:oMathPara>
              </a14:m>
              <a:endParaRPr lang="en-US">
                <a:effectLst/>
                <a:latin typeface="Cambria Math" pitchFamily="18" charset="0"/>
                <a:ea typeface="Cambria Math" pitchFamily="18" charset="0"/>
              </a:endParaRPr>
            </a:p>
          </xdr:txBody>
        </xdr:sp>
      </mc:Choice>
      <mc:Fallback xmlns="">
        <xdr:sp macro="" textlink="">
          <xdr:nvSpPr>
            <xdr:cNvPr id="408" name="TextBox 407"/>
            <xdr:cNvSpPr txBox="1"/>
          </xdr:nvSpPr>
          <xdr:spPr>
            <a:xfrm>
              <a:off x="2124075" y="844677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,𝑒𝑙𝑙2</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𝑟</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2  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𝑏</a:t>
              </a:r>
              <a:r>
                <a:rPr lang="en-US" sz="1100" b="0" i="0">
                  <a:solidFill>
                    <a:schemeClr val="tx1"/>
                  </a:solidFill>
                  <a:effectLst/>
                  <a:latin typeface="Cambria Math"/>
                  <a:ea typeface="Cambria Math" pitchFamily="18" charset="0"/>
                  <a:cs typeface="+mn-cs"/>
                </a:rPr>
                <a:t>𝑝</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𝜆</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2𝜋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200</xdr:row>
      <xdr:rowOff>0</xdr:rowOff>
    </xdr:from>
    <xdr:ext cx="2717800" cy="504825"/>
    <mc:AlternateContent xmlns:mc="http://schemas.openxmlformats.org/markup-compatibility/2006" xmlns:a14="http://schemas.microsoft.com/office/drawing/2010/main">
      <mc:Choice Requires="a14">
        <xdr:sp macro="" textlink="">
          <xdr:nvSpPr>
            <xdr:cNvPr id="410" name="TextBox 409"/>
            <xdr:cNvSpPr txBox="1"/>
          </xdr:nvSpPr>
          <xdr:spPr>
            <a:xfrm>
              <a:off x="2124075" y="84982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a:ea typeface="Cambria Math" pitchFamily="18" charset="0"/>
                            <a:cs typeface="+mn-cs"/>
                          </a:rPr>
                          <m:t>𝑝</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2</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𝑝</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8</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3</m:t>
                            </m:r>
                          </m:sup>
                        </m:sSup>
                        <m:r>
                          <a:rPr lang="en-US" sz="1100" b="0" i="1">
                            <a:solidFill>
                              <a:schemeClr val="tx1"/>
                            </a:solidFill>
                            <a:effectLst/>
                            <a:latin typeface="Cambria Math" pitchFamily="18" charset="0"/>
                            <a:ea typeface="Cambria Math" pitchFamily="18" charset="0"/>
                            <a:cs typeface="+mn-cs"/>
                          </a:rPr>
                          <m:t> </m:t>
                        </m:r>
                      </m:den>
                    </m:f>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𝑝</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6</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oMath>
                </m:oMathPara>
              </a14:m>
              <a:endParaRPr lang="en-US">
                <a:effectLst/>
                <a:latin typeface="Cambria Math" pitchFamily="18" charset="0"/>
                <a:ea typeface="Cambria Math" pitchFamily="18" charset="0"/>
              </a:endParaRPr>
            </a:p>
          </xdr:txBody>
        </xdr:sp>
      </mc:Choice>
      <mc:Fallback xmlns="">
        <xdr:sp macro="" textlink="">
          <xdr:nvSpPr>
            <xdr:cNvPr id="410" name="TextBox 409"/>
            <xdr:cNvSpPr txBox="1"/>
          </xdr:nvSpPr>
          <xdr:spPr>
            <a:xfrm>
              <a:off x="2124075" y="849820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,𝑒𝑙𝑙2</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8𝜋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_𝑝〗^</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6𝜋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203</xdr:row>
      <xdr:rowOff>0</xdr:rowOff>
    </xdr:from>
    <xdr:ext cx="2717800" cy="504825"/>
    <mc:AlternateContent xmlns:mc="http://schemas.openxmlformats.org/markup-compatibility/2006" xmlns:a14="http://schemas.microsoft.com/office/drawing/2010/main">
      <mc:Choice Requires="a14">
        <xdr:sp macro="" textlink="">
          <xdr:nvSpPr>
            <xdr:cNvPr id="412" name="TextBox 411"/>
            <xdr:cNvSpPr txBox="1"/>
          </xdr:nvSpPr>
          <xdr:spPr>
            <a:xfrm>
              <a:off x="2124075" y="863250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oMath>
                </m:oMathPara>
              </a14:m>
              <a:endParaRPr lang="en-US">
                <a:effectLst/>
              </a:endParaRPr>
            </a:p>
          </xdr:txBody>
        </xdr:sp>
      </mc:Choice>
      <mc:Fallback xmlns="">
        <xdr:sp macro="" textlink="">
          <xdr:nvSpPr>
            <xdr:cNvPr id="412" name="TextBox 411"/>
            <xdr:cNvSpPr txBox="1"/>
          </xdr:nvSpPr>
          <xdr:spPr>
            <a:xfrm>
              <a:off x="2124075" y="863250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𝑉_(𝑝,𝑡𝑜𝑟)=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〖𝜆_𝑝〗^3)/(4 𝜋)</a:t>
              </a:r>
              <a:endParaRPr lang="en-US">
                <a:effectLst/>
              </a:endParaRPr>
            </a:p>
          </xdr:txBody>
        </xdr:sp>
      </mc:Fallback>
    </mc:AlternateContent>
    <xdr:clientData/>
  </xdr:oneCellAnchor>
  <xdr:oneCellAnchor>
    <xdr:from>
      <xdr:col>1</xdr:col>
      <xdr:colOff>0</xdr:colOff>
      <xdr:row>173</xdr:row>
      <xdr:rowOff>0</xdr:rowOff>
    </xdr:from>
    <xdr:ext cx="2717800" cy="495300"/>
    <mc:AlternateContent xmlns:mc="http://schemas.openxmlformats.org/markup-compatibility/2006" xmlns:a14="http://schemas.microsoft.com/office/drawing/2010/main">
      <mc:Choice Requires="a14">
        <xdr:sp macro="" textlink="">
          <xdr:nvSpPr>
            <xdr:cNvPr id="413" name="TextBox 412"/>
            <xdr:cNvSpPr txBox="1"/>
          </xdr:nvSpPr>
          <xdr:spPr>
            <a:xfrm>
              <a:off x="2124075" y="7188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13" name="TextBox 412"/>
            <xdr:cNvSpPr txBox="1"/>
          </xdr:nvSpPr>
          <xdr:spPr>
            <a:xfrm>
              <a:off x="2124075" y="718851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𝜆_𝑒</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/(𝑚_𝑒  𝑐)</a:t>
              </a:r>
              <a:endParaRPr lang="en-US" sz="1100"/>
            </a:p>
          </xdr:txBody>
        </xdr:sp>
      </mc:Fallback>
    </mc:AlternateContent>
    <xdr:clientData/>
  </xdr:oneCellAnchor>
  <xdr:oneCellAnchor>
    <xdr:from>
      <xdr:col>1</xdr:col>
      <xdr:colOff>0</xdr:colOff>
      <xdr:row>193</xdr:row>
      <xdr:rowOff>0</xdr:rowOff>
    </xdr:from>
    <xdr:ext cx="2717800" cy="504825"/>
    <mc:AlternateContent xmlns:mc="http://schemas.openxmlformats.org/markup-compatibility/2006" xmlns:a14="http://schemas.microsoft.com/office/drawing/2010/main">
      <mc:Choice Requires="a14">
        <xdr:sp macro="" textlink="">
          <xdr:nvSpPr>
            <xdr:cNvPr id="416" name="TextBox 415"/>
            <xdr:cNvSpPr txBox="1"/>
          </xdr:nvSpPr>
          <xdr:spPr>
            <a:xfrm>
              <a:off x="2124075" y="815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16" name="TextBox 415"/>
            <xdr:cNvSpPr txBox="1"/>
          </xdr:nvSpPr>
          <xdr:spPr>
            <a:xfrm>
              <a:off x="2124075" y="815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𝜆_𝑝</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/(𝑚_𝑝  𝑐)</a:t>
              </a:r>
              <a:endParaRPr lang="en-US" sz="1100"/>
            </a:p>
          </xdr:txBody>
        </xdr:sp>
      </mc:Fallback>
    </mc:AlternateContent>
    <xdr:clientData/>
  </xdr:oneCellAnchor>
  <xdr:oneCellAnchor>
    <xdr:from>
      <xdr:col>1</xdr:col>
      <xdr:colOff>0</xdr:colOff>
      <xdr:row>206</xdr:row>
      <xdr:rowOff>0</xdr:rowOff>
    </xdr:from>
    <xdr:ext cx="2717800" cy="495300"/>
    <mc:AlternateContent xmlns:mc="http://schemas.openxmlformats.org/markup-compatibility/2006" xmlns:a14="http://schemas.microsoft.com/office/drawing/2010/main">
      <mc:Choice Requires="a14">
        <xdr:sp macro="" textlink="">
          <xdr:nvSpPr>
            <xdr:cNvPr id="417" name="TextBox 416"/>
            <xdr:cNvSpPr txBox="1"/>
          </xdr:nvSpPr>
          <xdr:spPr>
            <a:xfrm>
              <a:off x="2124075" y="874585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17" name="TextBox 416"/>
            <xdr:cNvSpPr txBox="1"/>
          </xdr:nvSpPr>
          <xdr:spPr>
            <a:xfrm>
              <a:off x="2124075" y="874585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𝜆_𝑛</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/(𝑚_𝑛  𝑐)</a:t>
              </a:r>
              <a:endParaRPr lang="en-US" sz="1100"/>
            </a:p>
          </xdr:txBody>
        </xdr:sp>
      </mc:Fallback>
    </mc:AlternateContent>
    <xdr:clientData/>
  </xdr:oneCellAnchor>
  <xdr:oneCellAnchor>
    <xdr:from>
      <xdr:col>1</xdr:col>
      <xdr:colOff>0</xdr:colOff>
      <xdr:row>214</xdr:row>
      <xdr:rowOff>0</xdr:rowOff>
    </xdr:from>
    <xdr:ext cx="2717800" cy="314325"/>
    <mc:AlternateContent xmlns:mc="http://schemas.openxmlformats.org/markup-compatibility/2006" xmlns:a14="http://schemas.microsoft.com/office/drawing/2010/main">
      <mc:Choice Requires="a14">
        <xdr:sp macro="" textlink="">
          <xdr:nvSpPr>
            <xdr:cNvPr id="423" name="TextBox 422"/>
            <xdr:cNvSpPr txBox="1"/>
          </xdr:nvSpPr>
          <xdr:spPr>
            <a:xfrm>
              <a:off x="2124075" y="913828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oMath>
                </m:oMathPara>
              </a14:m>
              <a:endParaRPr lang="en-US">
                <a:effectLst/>
              </a:endParaRPr>
            </a:p>
          </xdr:txBody>
        </xdr:sp>
      </mc:Choice>
      <mc:Fallback xmlns="">
        <xdr:sp macro="" textlink="">
          <xdr:nvSpPr>
            <xdr:cNvPr id="423" name="TextBox 422"/>
            <xdr:cNvSpPr txBox="1"/>
          </xdr:nvSpPr>
          <xdr:spPr>
            <a:xfrm>
              <a:off x="2124075" y="913828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𝑉_(𝑛,𝑡𝑜𝑟)= 〖2𝜋〗^2  𝑟_𝑏𝑛 〖〖 𝑟〗_𝑛〗^2</a:t>
              </a:r>
              <a:endParaRPr lang="en-US">
                <a:effectLst/>
              </a:endParaRPr>
            </a:p>
          </xdr:txBody>
        </xdr:sp>
      </mc:Fallback>
    </mc:AlternateContent>
    <xdr:clientData/>
  </xdr:oneCellAnchor>
  <xdr:oneCellAnchor>
    <xdr:from>
      <xdr:col>1</xdr:col>
      <xdr:colOff>0</xdr:colOff>
      <xdr:row>215</xdr:row>
      <xdr:rowOff>0</xdr:rowOff>
    </xdr:from>
    <xdr:ext cx="2717800" cy="514350"/>
    <mc:AlternateContent xmlns:mc="http://schemas.openxmlformats.org/markup-compatibility/2006" xmlns:a14="http://schemas.microsoft.com/office/drawing/2010/main">
      <mc:Choice Requires="a14">
        <xdr:sp macro="" textlink="">
          <xdr:nvSpPr>
            <xdr:cNvPr id="424" name="TextBox 423"/>
            <xdr:cNvSpPr txBox="1"/>
          </xdr:nvSpPr>
          <xdr:spPr>
            <a:xfrm>
              <a:off x="2124075" y="916971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oMath>
                </m:oMathPara>
              </a14:m>
              <a:endParaRPr lang="en-US">
                <a:effectLst/>
              </a:endParaRPr>
            </a:p>
          </xdr:txBody>
        </xdr:sp>
      </mc:Choice>
      <mc:Fallback xmlns="">
        <xdr:sp macro="" textlink="">
          <xdr:nvSpPr>
            <xdr:cNvPr id="424" name="TextBox 423"/>
            <xdr:cNvSpPr txBox="1"/>
          </xdr:nvSpPr>
          <xdr:spPr>
            <a:xfrm>
              <a:off x="2124075" y="916971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𝑉_(𝑛,𝑡𝑜𝑟)=〖2𝜋〗^2   𝜆_𝑛/(2𝜋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𝜆_𝑛〗^2/(4 𝜋^2  )</a:t>
              </a:r>
              <a:endParaRPr lang="en-US">
                <a:effectLst/>
              </a:endParaRPr>
            </a:p>
          </xdr:txBody>
        </xdr:sp>
      </mc:Fallback>
    </mc:AlternateContent>
    <xdr:clientData/>
  </xdr:oneCellAnchor>
  <xdr:oneCellAnchor>
    <xdr:from>
      <xdr:col>1</xdr:col>
      <xdr:colOff>0</xdr:colOff>
      <xdr:row>216</xdr:row>
      <xdr:rowOff>0</xdr:rowOff>
    </xdr:from>
    <xdr:ext cx="2717800" cy="495300"/>
    <mc:AlternateContent xmlns:mc="http://schemas.openxmlformats.org/markup-compatibility/2006" xmlns:a14="http://schemas.microsoft.com/office/drawing/2010/main">
      <mc:Choice Requires="a14">
        <xdr:sp macro="" textlink="">
          <xdr:nvSpPr>
            <xdr:cNvPr id="425" name="TextBox 424"/>
            <xdr:cNvSpPr txBox="1"/>
          </xdr:nvSpPr>
          <xdr:spPr>
            <a:xfrm>
              <a:off x="2124075" y="92211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oMath>
                </m:oMathPara>
              </a14:m>
              <a:endParaRPr lang="en-US">
                <a:effectLst/>
              </a:endParaRPr>
            </a:p>
          </xdr:txBody>
        </xdr:sp>
      </mc:Choice>
      <mc:Fallback xmlns="">
        <xdr:sp macro="" textlink="">
          <xdr:nvSpPr>
            <xdr:cNvPr id="425" name="TextBox 424"/>
            <xdr:cNvSpPr txBox="1"/>
          </xdr:nvSpPr>
          <xdr:spPr>
            <a:xfrm>
              <a:off x="2124075" y="922115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𝑉_(𝑛,𝑡𝑜𝑟)=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〖𝜆_𝑛〗^3)/(4 𝜋)</a:t>
              </a:r>
              <a:endParaRPr lang="en-US">
                <a:effectLst/>
              </a:endParaRPr>
            </a:p>
          </xdr:txBody>
        </xdr:sp>
      </mc:Fallback>
    </mc:AlternateContent>
    <xdr:clientData/>
  </xdr:oneCellAnchor>
  <xdr:oneCellAnchor>
    <xdr:from>
      <xdr:col>1</xdr:col>
      <xdr:colOff>0</xdr:colOff>
      <xdr:row>210</xdr:row>
      <xdr:rowOff>0</xdr:rowOff>
    </xdr:from>
    <xdr:ext cx="2717800" cy="495300"/>
    <mc:AlternateContent xmlns:mc="http://schemas.openxmlformats.org/markup-compatibility/2006" xmlns:a14="http://schemas.microsoft.com/office/drawing/2010/main">
      <mc:Choice Requires="a14">
        <xdr:sp macro="" textlink="">
          <xdr:nvSpPr>
            <xdr:cNvPr id="426" name="TextBox 425"/>
            <xdr:cNvSpPr txBox="1"/>
          </xdr:nvSpPr>
          <xdr:spPr>
            <a:xfrm>
              <a:off x="2124075" y="893826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𝑏𝑛</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4</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num>
                      <m:den>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426" name="TextBox 425"/>
            <xdr:cNvSpPr txBox="1"/>
          </xdr:nvSpPr>
          <xdr:spPr>
            <a:xfrm>
              <a:off x="2124075" y="893826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𝑉_(𝑛,𝑒𝑙𝑙1)</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〖𝑟_𝑏𝑛〗^2  𝑟_𝑛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4𝜋/(3 )  〖𝜆_𝑛〗^2/(4𝜋^2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𝜆〗_𝑛)/(2𝜋 )</a:t>
              </a:r>
              <a:endParaRPr lang="en-US" sz="1100"/>
            </a:p>
          </xdr:txBody>
        </xdr:sp>
      </mc:Fallback>
    </mc:AlternateContent>
    <xdr:clientData/>
  </xdr:oneCellAnchor>
  <xdr:oneCellAnchor>
    <xdr:from>
      <xdr:col>1</xdr:col>
      <xdr:colOff>0</xdr:colOff>
      <xdr:row>211</xdr:row>
      <xdr:rowOff>0</xdr:rowOff>
    </xdr:from>
    <xdr:ext cx="2717800" cy="495300"/>
    <mc:AlternateContent xmlns:mc="http://schemas.openxmlformats.org/markup-compatibility/2006" xmlns:a14="http://schemas.microsoft.com/office/drawing/2010/main">
      <mc:Choice Requires="a14">
        <xdr:sp macro="" textlink="">
          <xdr:nvSpPr>
            <xdr:cNvPr id="427" name="TextBox 426"/>
            <xdr:cNvSpPr txBox="1"/>
          </xdr:nvSpPr>
          <xdr:spPr>
            <a:xfrm>
              <a:off x="2124075" y="89877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den>
                    </m:f>
                  </m:oMath>
                </m:oMathPara>
              </a14:m>
              <a:endParaRPr lang="en-US" sz="1100"/>
            </a:p>
          </xdr:txBody>
        </xdr:sp>
      </mc:Choice>
      <mc:Fallback xmlns="">
        <xdr:sp macro="" textlink="">
          <xdr:nvSpPr>
            <xdr:cNvPr id="427" name="TextBox 426"/>
            <xdr:cNvSpPr txBox="1"/>
          </xdr:nvSpPr>
          <xdr:spPr>
            <a:xfrm>
              <a:off x="2124075" y="89877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𝑉_(𝑛,𝑒𝑙𝑙1)</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〖𝜆_𝑛〗^3/(8𝜋^3</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〖𝜆_𝑛〗^3/(6𝜋^2</a:t>
              </a:r>
              <a:r>
                <a:rPr lang="el-GR"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a:t>
              </a:r>
              <a:endParaRPr lang="en-US" sz="1100"/>
            </a:p>
          </xdr:txBody>
        </xdr:sp>
      </mc:Fallback>
    </mc:AlternateContent>
    <xdr:clientData/>
  </xdr:oneCellAnchor>
  <xdr:oneCellAnchor>
    <xdr:from>
      <xdr:col>1</xdr:col>
      <xdr:colOff>0</xdr:colOff>
      <xdr:row>212</xdr:row>
      <xdr:rowOff>0</xdr:rowOff>
    </xdr:from>
    <xdr:ext cx="2717800" cy="514350"/>
    <mc:AlternateContent xmlns:mc="http://schemas.openxmlformats.org/markup-compatibility/2006" xmlns:a14="http://schemas.microsoft.com/office/drawing/2010/main">
      <mc:Choice Requires="a14">
        <xdr:sp macro="" textlink="">
          <xdr:nvSpPr>
            <xdr:cNvPr id="429" name="TextBox 428"/>
            <xdr:cNvSpPr txBox="1"/>
          </xdr:nvSpPr>
          <xdr:spPr>
            <a:xfrm>
              <a:off x="2124075" y="903732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a:ea typeface="Cambria Math" pitchFamily="18" charset="0"/>
                            <a:cs typeface="+mn-cs"/>
                          </a:rPr>
                          <m:t>𝑛</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𝑒𝑙𝑙</m:t>
                        </m:r>
                        <m:r>
                          <a:rPr lang="en-US" sz="1100" b="0" i="1">
                            <a:solidFill>
                              <a:schemeClr val="tx1"/>
                            </a:solidFill>
                            <a:effectLst/>
                            <a:latin typeface="Cambria Math" pitchFamily="18" charset="0"/>
                            <a:ea typeface="Cambria Math" pitchFamily="18" charset="0"/>
                            <a:cs typeface="+mn-cs"/>
                          </a:rPr>
                          <m:t>2</m:t>
                        </m:r>
                      </m:sub>
                    </m:sSub>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a:ea typeface="Cambria Math" pitchFamily="18" charset="0"/>
                                <a:cs typeface="+mn-cs"/>
                              </a:rPr>
                              <m:t>𝑛</m:t>
                            </m:r>
                          </m:sub>
                        </m:sSub>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𝑟</m:t>
                        </m:r>
                      </m:e>
                      <m:sub>
                        <m:r>
                          <a:rPr lang="en-US" sz="1100" b="0" i="1">
                            <a:solidFill>
                              <a:schemeClr val="tx1"/>
                            </a:solidFill>
                            <a:effectLst/>
                            <a:latin typeface="Cambria Math" pitchFamily="18" charset="0"/>
                            <a:ea typeface="Cambria Math" pitchFamily="18" charset="0"/>
                            <a:cs typeface="+mn-cs"/>
                          </a:rPr>
                          <m:t>𝑏</m:t>
                        </m:r>
                        <m:r>
                          <a:rPr lang="en-US" sz="1100" b="0" i="1">
                            <a:solidFill>
                              <a:schemeClr val="tx1"/>
                            </a:solidFill>
                            <a:effectLst/>
                            <a:latin typeface="Cambria Math"/>
                            <a:ea typeface="Cambria Math" pitchFamily="18" charset="0"/>
                            <a:cs typeface="+mn-cs"/>
                          </a:rPr>
                          <m:t>𝑛</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𝑛</m:t>
                                </m:r>
                              </m:sub>
                            </m:sSub>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4</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𝑛</m:t>
                            </m:r>
                          </m:sub>
                        </m:sSub>
                      </m:num>
                      <m:den>
                        <m:r>
                          <a:rPr lang="en-US" sz="1100" b="0" i="1">
                            <a:solidFill>
                              <a:schemeClr val="tx1"/>
                            </a:solidFill>
                            <a:effectLst/>
                            <a:latin typeface="Cambria Math" pitchFamily="18" charset="0"/>
                            <a:ea typeface="Cambria Math" pitchFamily="18" charset="0"/>
                            <a:cs typeface="+mn-cs"/>
                          </a:rPr>
                          <m:t>2</m:t>
                        </m:r>
                        <m:r>
                          <a:rPr lang="en-US" sz="1100" b="0" i="1">
                            <a:solidFill>
                              <a:schemeClr val="tx1"/>
                            </a:solidFill>
                            <a:effectLst/>
                            <a:latin typeface="Cambria Math" pitchFamily="18" charset="0"/>
                            <a:ea typeface="Cambria Math" pitchFamily="18" charset="0"/>
                            <a:cs typeface="+mn-cs"/>
                          </a:rPr>
                          <m:t>𝜋</m:t>
                        </m:r>
                        <m:r>
                          <a:rPr lang="en-US" sz="1100" b="0" i="1">
                            <a:solidFill>
                              <a:schemeClr val="tx1"/>
                            </a:solidFill>
                            <a:effectLst/>
                            <a:latin typeface="Cambria Math" pitchFamily="18" charset="0"/>
                            <a:ea typeface="Cambria Math" pitchFamily="18" charset="0"/>
                            <a:cs typeface="+mn-cs"/>
                          </a:rPr>
                          <m:t> </m:t>
                        </m:r>
                        <m:r>
                          <a:rPr lang="el-GR" sz="1100" i="1">
                            <a:solidFill>
                              <a:schemeClr val="tx1"/>
                            </a:solidFill>
                            <a:effectLst/>
                            <a:latin typeface="Cambria Math" pitchFamily="18" charset="0"/>
                            <a:ea typeface="Cambria Math" pitchFamily="18" charset="0"/>
                            <a:cs typeface="+mn-cs"/>
                          </a:rPr>
                          <m:t>𝛼</m:t>
                        </m:r>
                      </m:den>
                    </m:f>
                  </m:oMath>
                </m:oMathPara>
              </a14:m>
              <a:endParaRPr lang="en-US">
                <a:effectLst/>
                <a:latin typeface="Cambria Math" pitchFamily="18" charset="0"/>
                <a:ea typeface="Cambria Math" pitchFamily="18" charset="0"/>
              </a:endParaRPr>
            </a:p>
          </xdr:txBody>
        </xdr:sp>
      </mc:Choice>
      <mc:Fallback xmlns="">
        <xdr:sp macro="" textlink="">
          <xdr:nvSpPr>
            <xdr:cNvPr id="429" name="TextBox 428"/>
            <xdr:cNvSpPr txBox="1"/>
          </xdr:nvSpPr>
          <xdr:spPr>
            <a:xfrm>
              <a:off x="2124075" y="90373200"/>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,𝑒𝑙𝑙2</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𝑟</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2  𝑟</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𝑏</a:t>
              </a:r>
              <a:r>
                <a:rPr lang="en-US" sz="1100" b="0" i="0">
                  <a:solidFill>
                    <a:schemeClr val="tx1"/>
                  </a:solidFill>
                  <a:effectLst/>
                  <a:latin typeface="Cambria Math"/>
                  <a:ea typeface="Cambria Math" pitchFamily="18" charset="0"/>
                  <a:cs typeface="+mn-cs"/>
                </a:rPr>
                <a:t>𝑛</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𝜆</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2𝜋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213</xdr:row>
      <xdr:rowOff>0</xdr:rowOff>
    </xdr:from>
    <xdr:ext cx="2717800" cy="495300"/>
    <mc:AlternateContent xmlns:mc="http://schemas.openxmlformats.org/markup-compatibility/2006" xmlns:a14="http://schemas.microsoft.com/office/drawing/2010/main">
      <mc:Choice Requires="a14">
        <xdr:sp macro="" textlink="">
          <xdr:nvSpPr>
            <xdr:cNvPr id="438" name="TextBox 437"/>
            <xdr:cNvSpPr txBox="1"/>
          </xdr:nvSpPr>
          <xdr:spPr>
            <a:xfrm>
              <a:off x="2124075" y="908875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r>
                      <a:rPr lang="el-GR" sz="110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4</m:t>
                        </m:r>
                        <m:r>
                          <a:rPr lang="en-US" sz="1100" b="0" i="1">
                            <a:solidFill>
                              <a:schemeClr val="tx1"/>
                            </a:solidFill>
                            <a:effectLst/>
                            <a:latin typeface="Cambria Math" pitchFamily="18" charset="0"/>
                            <a:ea typeface="Cambria Math" pitchFamily="18" charset="0"/>
                            <a:cs typeface="+mn-cs"/>
                          </a:rPr>
                          <m:t>𝜋</m:t>
                        </m:r>
                      </m:num>
                      <m:den>
                        <m:r>
                          <a:rPr lang="en-US" sz="1100" b="0" i="1">
                            <a:solidFill>
                              <a:schemeClr val="tx1"/>
                            </a:solidFill>
                            <a:effectLst/>
                            <a:latin typeface="Cambria Math" pitchFamily="18" charset="0"/>
                            <a:ea typeface="Cambria Math" pitchFamily="18" charset="0"/>
                            <a:cs typeface="+mn-cs"/>
                          </a:rPr>
                          <m:t>3 </m:t>
                        </m:r>
                      </m:den>
                    </m:f>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 </m:t>
                        </m:r>
                        <m:sSup>
                          <m:sSupPr>
                            <m:ctrlPr>
                              <a:rPr lang="en-US" sz="1100" b="0" i="1">
                                <a:solidFill>
                                  <a:schemeClr val="tx1"/>
                                </a:solidFill>
                                <a:effectLst/>
                                <a:latin typeface="Cambria Math"/>
                                <a:ea typeface="Cambria Math" pitchFamily="18" charset="0"/>
                                <a:cs typeface="+mn-cs"/>
                              </a:rPr>
                            </m:ctrlPr>
                          </m:sSupPr>
                          <m:e>
                            <m:sSub>
                              <m:sSubPr>
                                <m:ctrlPr>
                                  <a:rPr lang="en-US" sz="1100" b="0" i="1">
                                    <a:solidFill>
                                      <a:schemeClr val="tx1"/>
                                    </a:solidFill>
                                    <a:effectLst/>
                                    <a:latin typeface="Cambria Math"/>
                                    <a:ea typeface="Cambria Math" pitchFamily="18" charset="0"/>
                                    <a:cs typeface="+mn-cs"/>
                                  </a:rPr>
                                </m:ctrlPr>
                              </m:sSub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𝑛</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8</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3</m:t>
                            </m:r>
                          </m:sup>
                        </m:sSup>
                        <m:r>
                          <a:rPr lang="en-US" sz="1100" b="0" i="1">
                            <a:solidFill>
                              <a:schemeClr val="tx1"/>
                            </a:solidFill>
                            <a:effectLst/>
                            <a:latin typeface="Cambria Math" pitchFamily="18" charset="0"/>
                            <a:ea typeface="Cambria Math" pitchFamily="18" charset="0"/>
                            <a:cs typeface="+mn-cs"/>
                          </a:rPr>
                          <m:t> </m:t>
                        </m:r>
                      </m:den>
                    </m:f>
                    <m:r>
                      <a:rPr lang="el-GR" sz="110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l-GR" sz="1100" i="1">
                                <a:solidFill>
                                  <a:schemeClr val="tx1"/>
                                </a:solidFill>
                                <a:effectLst/>
                                <a:latin typeface="Cambria Math" pitchFamily="18" charset="0"/>
                                <a:ea typeface="Cambria Math" pitchFamily="18" charset="0"/>
                                <a:cs typeface="+mn-cs"/>
                              </a:rPr>
                              <m:t>𝛼</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a:ea typeface="Cambria Math" pitchFamily="18" charset="0"/>
                                    <a:cs typeface="+mn-cs"/>
                                  </a:rPr>
                                  <m:t>𝑛</m:t>
                                </m:r>
                              </m:sub>
                            </m:sSub>
                          </m:e>
                          <m:sup>
                            <m:r>
                              <a:rPr lang="en-US" sz="1100" b="0" i="1">
                                <a:solidFill>
                                  <a:schemeClr val="tx1"/>
                                </a:solidFill>
                                <a:effectLst/>
                                <a:latin typeface="Cambria Math" pitchFamily="18" charset="0"/>
                                <a:ea typeface="Cambria Math" pitchFamily="18" charset="0"/>
                                <a:cs typeface="+mn-cs"/>
                              </a:rPr>
                              <m:t>3</m:t>
                            </m:r>
                          </m:sup>
                        </m:sSup>
                      </m:num>
                      <m:den>
                        <m:r>
                          <a:rPr lang="en-US" sz="1100" b="0" i="1">
                            <a:solidFill>
                              <a:schemeClr val="tx1"/>
                            </a:solidFill>
                            <a:effectLst/>
                            <a:latin typeface="Cambria Math" pitchFamily="18" charset="0"/>
                            <a:ea typeface="Cambria Math" pitchFamily="18" charset="0"/>
                            <a:cs typeface="+mn-cs"/>
                          </a:rPr>
                          <m:t>6</m:t>
                        </m:r>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r>
                          <a:rPr lang="en-US" sz="1100" b="0" i="1">
                            <a:solidFill>
                              <a:schemeClr val="tx1"/>
                            </a:solidFill>
                            <a:effectLst/>
                            <a:latin typeface="Cambria Math" pitchFamily="18" charset="0"/>
                            <a:ea typeface="Cambria Math" pitchFamily="18" charset="0"/>
                            <a:cs typeface="+mn-cs"/>
                          </a:rPr>
                          <m:t> </m:t>
                        </m:r>
                      </m:den>
                    </m:f>
                  </m:oMath>
                </m:oMathPara>
              </a14:m>
              <a:endParaRPr lang="en-US">
                <a:effectLst/>
                <a:latin typeface="Cambria Math" pitchFamily="18" charset="0"/>
                <a:ea typeface="Cambria Math" pitchFamily="18" charset="0"/>
              </a:endParaRPr>
            </a:p>
          </xdr:txBody>
        </xdr:sp>
      </mc:Choice>
      <mc:Fallback xmlns="">
        <xdr:sp macro="" textlink="">
          <xdr:nvSpPr>
            <xdr:cNvPr id="438" name="TextBox 437"/>
            <xdr:cNvSpPr txBox="1"/>
          </xdr:nvSpPr>
          <xdr:spPr>
            <a:xfrm>
              <a:off x="2124075" y="908875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𝑉_(𝑛,𝑒𝑙𝑙2)</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4𝜋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8𝜋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3  </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pitchFamily="18" charset="0"/>
                  <a:ea typeface="Cambria Math" pitchFamily="18" charset="0"/>
                  <a:cs typeface="+mn-cs"/>
                </a:rPr>
                <a:t> 𝜆</a:t>
              </a:r>
              <a:r>
                <a:rPr lang="en-US" sz="1100" b="0" i="0">
                  <a:solidFill>
                    <a:schemeClr val="tx1"/>
                  </a:solidFill>
                  <a:effectLst/>
                  <a:latin typeface="Cambria Math"/>
                  <a:ea typeface="Cambria Math" pitchFamily="18" charset="0"/>
                  <a:cs typeface="+mn-cs"/>
                </a:rPr>
                <a:t>_𝑛〗^</a:t>
              </a:r>
              <a:r>
                <a:rPr lang="en-US" sz="1100" b="0" i="0">
                  <a:solidFill>
                    <a:schemeClr val="tx1"/>
                  </a:solidFill>
                  <a:effectLst/>
                  <a:latin typeface="Cambria Math" pitchFamily="18" charset="0"/>
                  <a:ea typeface="Cambria Math" pitchFamily="18" charset="0"/>
                  <a:cs typeface="+mn-cs"/>
                </a:rPr>
                <a:t>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6𝜋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  </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257</xdr:row>
      <xdr:rowOff>0</xdr:rowOff>
    </xdr:from>
    <xdr:ext cx="2717800" cy="495300"/>
    <mc:AlternateContent xmlns:mc="http://schemas.openxmlformats.org/markup-compatibility/2006" xmlns:a14="http://schemas.microsoft.com/office/drawing/2010/main">
      <mc:Choice Requires="a14">
        <xdr:sp macro="" textlink="">
          <xdr:nvSpPr>
            <xdr:cNvPr id="439" name="TextBox 438"/>
            <xdr:cNvSpPr txBox="1"/>
          </xdr:nvSpPr>
          <xdr:spPr>
            <a:xfrm>
              <a:off x="2124075" y="1093374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39" name="TextBox 438"/>
            <xdr:cNvSpPr txBox="1"/>
          </xdr:nvSpPr>
          <xdr:spPr>
            <a:xfrm>
              <a:off x="2124075" y="1093374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𝜆_𝑒</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/(𝑚_𝑒  𝑐)</a:t>
              </a:r>
              <a:endParaRPr lang="en-US" sz="1100"/>
            </a:p>
          </xdr:txBody>
        </xdr:sp>
      </mc:Fallback>
    </mc:AlternateContent>
    <xdr:clientData/>
  </xdr:oneCellAnchor>
  <xdr:oneCellAnchor>
    <xdr:from>
      <xdr:col>1</xdr:col>
      <xdr:colOff>0</xdr:colOff>
      <xdr:row>363</xdr:row>
      <xdr:rowOff>0</xdr:rowOff>
    </xdr:from>
    <xdr:ext cx="2717800" cy="504825"/>
    <mc:AlternateContent xmlns:mc="http://schemas.openxmlformats.org/markup-compatibility/2006" xmlns:a14="http://schemas.microsoft.com/office/drawing/2010/main">
      <mc:Choice Requires="a14">
        <xdr:sp macro="" textlink="">
          <xdr:nvSpPr>
            <xdr:cNvPr id="440" name="TextBox 439"/>
            <xdr:cNvSpPr txBox="1"/>
          </xdr:nvSpPr>
          <xdr:spPr>
            <a:xfrm>
              <a:off x="2124075" y="1544288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40" name="TextBox 439"/>
            <xdr:cNvSpPr txBox="1"/>
          </xdr:nvSpPr>
          <xdr:spPr>
            <a:xfrm>
              <a:off x="2124075" y="1544288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𝜆_𝑝</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/(𝑚_𝑝  𝑐)</a:t>
              </a:r>
              <a:endParaRPr lang="en-US" sz="1100"/>
            </a:p>
          </xdr:txBody>
        </xdr:sp>
      </mc:Fallback>
    </mc:AlternateContent>
    <xdr:clientData/>
  </xdr:oneCellAnchor>
  <xdr:oneCellAnchor>
    <xdr:from>
      <xdr:col>1</xdr:col>
      <xdr:colOff>0</xdr:colOff>
      <xdr:row>402</xdr:row>
      <xdr:rowOff>0</xdr:rowOff>
    </xdr:from>
    <xdr:ext cx="2717800" cy="495300"/>
    <mc:AlternateContent xmlns:mc="http://schemas.openxmlformats.org/markup-compatibility/2006" xmlns:a14="http://schemas.microsoft.com/office/drawing/2010/main">
      <mc:Choice Requires="a14">
        <xdr:sp macro="" textlink="">
          <xdr:nvSpPr>
            <xdr:cNvPr id="441" name="TextBox 440"/>
            <xdr:cNvSpPr txBox="1"/>
          </xdr:nvSpPr>
          <xdr:spPr>
            <a:xfrm>
              <a:off x="2124075" y="1719548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r>
                      <a:rPr lang="el-GR" sz="1100" i="1">
                        <a:latin typeface="Cambria Math"/>
                      </a:rPr>
                      <m:t> =</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h</m:t>
                        </m:r>
                      </m:num>
                      <m:den>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den>
                    </m:f>
                  </m:oMath>
                </m:oMathPara>
              </a14:m>
              <a:endParaRPr lang="en-US" sz="1100"/>
            </a:p>
          </xdr:txBody>
        </xdr:sp>
      </mc:Choice>
      <mc:Fallback xmlns="">
        <xdr:sp macro="" textlink="">
          <xdr:nvSpPr>
            <xdr:cNvPr id="441" name="TextBox 440"/>
            <xdr:cNvSpPr txBox="1"/>
          </xdr:nvSpPr>
          <xdr:spPr>
            <a:xfrm>
              <a:off x="2124075" y="1719548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𝜆_𝑛</a:t>
              </a:r>
              <a:r>
                <a:rPr lang="el-GR" sz="1100" b="0" i="0">
                  <a:solidFill>
                    <a:schemeClr val="tx1"/>
                  </a:solidFill>
                  <a:effectLst/>
                  <a:latin typeface="Cambria Math"/>
                  <a:ea typeface="+mn-ea"/>
                  <a:cs typeface="+mn-cs"/>
                </a:rPr>
                <a:t> </a:t>
              </a:r>
              <a:r>
                <a:rPr lang="el-GR" sz="1100" i="0">
                  <a:latin typeface="Cambria Math"/>
                </a:rPr>
                <a:t> =</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/(𝑚_𝑛  𝑐)</a:t>
              </a:r>
              <a:endParaRPr lang="en-US" sz="1100"/>
            </a:p>
          </xdr:txBody>
        </xdr:sp>
      </mc:Fallback>
    </mc:AlternateContent>
    <xdr:clientData/>
  </xdr:oneCellAnchor>
  <xdr:oneCellAnchor>
    <xdr:from>
      <xdr:col>1</xdr:col>
      <xdr:colOff>0</xdr:colOff>
      <xdr:row>285</xdr:row>
      <xdr:rowOff>0</xdr:rowOff>
    </xdr:from>
    <xdr:ext cx="2717800" cy="476250"/>
    <mc:AlternateContent xmlns:mc="http://schemas.openxmlformats.org/markup-compatibility/2006" xmlns:a14="http://schemas.microsoft.com/office/drawing/2010/main">
      <mc:Choice Requires="a14">
        <xdr:sp macro="" textlink="">
          <xdr:nvSpPr>
            <xdr:cNvPr id="442" name="TextBox 441"/>
            <xdr:cNvSpPr txBox="1"/>
          </xdr:nvSpPr>
          <xdr:spPr>
            <a:xfrm>
              <a:off x="2124075" y="1214437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n-US" sz="1100" b="0" i="1">
                        <a:solidFill>
                          <a:schemeClr val="tx1"/>
                        </a:solidFill>
                        <a:effectLst/>
                        <a:latin typeface="Cambria Math" pitchFamily="18" charset="0"/>
                        <a:ea typeface="Cambria Math" pitchFamily="18" charset="0"/>
                        <a:cs typeface="+mn-cs"/>
                      </a:rPr>
                      <m:t>=</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𝑒𝐻</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128 </m:t>
                        </m:r>
                        <m:r>
                          <a:rPr lang="el-GR" sz="1100" i="1">
                            <a:solidFill>
                              <a:schemeClr val="tx1"/>
                            </a:solidFill>
                            <a:effectLst/>
                            <a:latin typeface="Cambria Math" pitchFamily="18" charset="0"/>
                            <a:ea typeface="Cambria Math" pitchFamily="18" charset="0"/>
                            <a:cs typeface="+mn-cs"/>
                          </a:rPr>
                          <m:t>𝛼</m:t>
                        </m:r>
                      </m:den>
                    </m:f>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oMath>
                </m:oMathPara>
              </a14:m>
              <a:endParaRPr lang="en-US">
                <a:effectLst/>
                <a:latin typeface="Cambria Math" pitchFamily="18" charset="0"/>
                <a:ea typeface="Cambria Math" pitchFamily="18" charset="0"/>
              </a:endParaRPr>
            </a:p>
          </xdr:txBody>
        </xdr:sp>
      </mc:Choice>
      <mc:Fallback xmlns="">
        <xdr:sp macro="" textlink="">
          <xdr:nvSpPr>
            <xdr:cNvPr id="442" name="TextBox 441"/>
            <xdr:cNvSpPr txBox="1"/>
          </xdr:nvSpPr>
          <xdr:spPr>
            <a:xfrm>
              <a:off x="2124075" y="1214437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𝑒𝐻,𝑡𝑜𝑟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128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〖𝜆_𝑒〗^3</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196</xdr:row>
      <xdr:rowOff>0</xdr:rowOff>
    </xdr:from>
    <xdr:ext cx="2717800" cy="504825"/>
    <mc:AlternateContent xmlns:mc="http://schemas.openxmlformats.org/markup-compatibility/2006" xmlns:a14="http://schemas.microsoft.com/office/drawing/2010/main">
      <mc:Choice Requires="a14">
        <xdr:sp macro="" textlink="">
          <xdr:nvSpPr>
            <xdr:cNvPr id="443" name="TextBox 442"/>
            <xdr:cNvSpPr txBox="1"/>
          </xdr:nvSpPr>
          <xdr:spPr>
            <a:xfrm>
              <a:off x="2124075" y="829532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443" name="TextBox 442"/>
            <xdr:cNvSpPr txBox="1"/>
          </xdr:nvSpPr>
          <xdr:spPr>
            <a:xfrm>
              <a:off x="2124075" y="829532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𝑉_(𝑝,𝑠𝑝ℎ)</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〖𝑟_𝑝〗^3</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𝜆_𝑝〗^3)/(8〖 𝜋〗^3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𝜆_𝑝〗^3)/(6〖 𝜋〗^2 )</a:t>
              </a:r>
              <a:endParaRPr lang="en-US" sz="1100"/>
            </a:p>
          </xdr:txBody>
        </xdr:sp>
      </mc:Fallback>
    </mc:AlternateContent>
    <xdr:clientData/>
  </xdr:oneCellAnchor>
  <xdr:oneCellAnchor>
    <xdr:from>
      <xdr:col>1</xdr:col>
      <xdr:colOff>0</xdr:colOff>
      <xdr:row>209</xdr:row>
      <xdr:rowOff>0</xdr:rowOff>
    </xdr:from>
    <xdr:ext cx="2717800" cy="495300"/>
    <mc:AlternateContent xmlns:mc="http://schemas.openxmlformats.org/markup-compatibility/2006" xmlns:a14="http://schemas.microsoft.com/office/drawing/2010/main">
      <mc:Choice Requires="a14">
        <xdr:sp macro="" textlink="">
          <xdr:nvSpPr>
            <xdr:cNvPr id="444" name="TextBox 443"/>
            <xdr:cNvSpPr txBox="1"/>
          </xdr:nvSpPr>
          <xdr:spPr>
            <a:xfrm>
              <a:off x="2124075" y="88887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𝑛</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444" name="TextBox 443"/>
            <xdr:cNvSpPr txBox="1"/>
          </xdr:nvSpPr>
          <xdr:spPr>
            <a:xfrm>
              <a:off x="2124075" y="88887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𝑉_(𝑛,𝑠𝑝ℎ)</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〖𝑟_𝑛〗^3</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𝜆_𝑛〗^3)/(8〖 𝜋〗^3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𝜆_𝑛〗^3)/(6〖 𝜋〗^2 )</a:t>
              </a:r>
              <a:endParaRPr lang="en-US" sz="1100"/>
            </a:p>
          </xdr:txBody>
        </xdr:sp>
      </mc:Fallback>
    </mc:AlternateContent>
    <xdr:clientData/>
  </xdr:oneCellAnchor>
  <xdr:oneCellAnchor>
    <xdr:from>
      <xdr:col>1</xdr:col>
      <xdr:colOff>0</xdr:colOff>
      <xdr:row>241</xdr:row>
      <xdr:rowOff>0</xdr:rowOff>
    </xdr:from>
    <xdr:ext cx="2717800" cy="495300"/>
    <mc:AlternateContent xmlns:mc="http://schemas.openxmlformats.org/markup-compatibility/2006" xmlns:a14="http://schemas.microsoft.com/office/drawing/2010/main">
      <mc:Choice Requires="a14">
        <xdr:sp macro="" textlink="">
          <xdr:nvSpPr>
            <xdr:cNvPr id="446" name="TextBox 445"/>
            <xdr:cNvSpPr txBox="1"/>
          </xdr:nvSpPr>
          <xdr:spPr>
            <a:xfrm>
              <a:off x="2124075" y="102441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𝑞</m:t>
                        </m:r>
                        <m:r>
                          <m:rPr>
                            <m:nor/>
                          </m:rPr>
                          <a:rPr lang="en-US" sz="1100" i="1">
                            <a:solidFill>
                              <a:schemeClr val="tx1"/>
                            </a:solidFill>
                            <a:effectLst/>
                            <a:latin typeface="+mn-lt"/>
                            <a:ea typeface="+mn-ea"/>
                            <a:cs typeface="+mn-cs"/>
                          </a:rPr>
                          <m:t>−</m:t>
                        </m:r>
                        <m:r>
                          <m:rPr>
                            <m:nor/>
                          </m:rPr>
                          <a:rPr lang="en-US" sz="1100">
                            <a:solidFill>
                              <a:schemeClr val="tx1"/>
                            </a:solidFill>
                            <a:effectLst/>
                            <a:latin typeface="+mn-lt"/>
                            <a:ea typeface="+mn-ea"/>
                            <a:cs typeface="+mn-cs"/>
                          </a:rPr>
                          <m:t>dot</m:t>
                        </m:r>
                      </m:e>
                      <m:sub>
                        <m:r>
                          <a:rPr lang="en-US" sz="1100" b="0" i="1">
                            <a:solidFill>
                              <a:schemeClr val="tx1"/>
                            </a:solidFill>
                            <a:effectLst/>
                            <a:latin typeface="Cambria Math"/>
                            <a:ea typeface="+mn-ea"/>
                            <a:cs typeface="+mn-cs"/>
                          </a:rPr>
                          <m:t>𝑘</m:t>
                        </m:r>
                      </m:sub>
                    </m:sSub>
                    <m:r>
                      <m:rPr>
                        <m:nor/>
                      </m:rPr>
                      <a:rPr lang="en-US" sz="1100">
                        <a:solidFill>
                          <a:schemeClr val="tx1"/>
                        </a:solidFill>
                        <a:effectLst/>
                        <a:latin typeface="+mn-lt"/>
                        <a:ea typeface="+mn-ea"/>
                        <a:cs typeface="+mn-cs"/>
                      </a:rPr>
                      <m:t> </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𝑑𝐻</m:t>
                        </m:r>
                      </m:num>
                      <m:den>
                        <m:sSub>
                          <m:sSubPr>
                            <m:ctrlPr>
                              <a:rPr lang="en-US" sz="1100" b="0" i="1">
                                <a:solidFill>
                                  <a:schemeClr val="tx1"/>
                                </a:solidFill>
                                <a:effectLst/>
                                <a:latin typeface="Cambria Math"/>
                                <a:ea typeface="+mn-ea"/>
                                <a:cs typeface="+mn-cs"/>
                              </a:rPr>
                            </m:ctrlPr>
                          </m:sSubPr>
                          <m:e>
                            <m:r>
                              <m:rPr>
                                <m:nor/>
                              </m:rPr>
                              <a:rPr lang="en-US" sz="1100" b="0" i="1">
                                <a:solidFill>
                                  <a:schemeClr val="tx1"/>
                                </a:solidFill>
                                <a:effectLst/>
                                <a:latin typeface="+mn-lt"/>
                                <a:ea typeface="+mn-ea"/>
                                <a:cs typeface="+mn-cs"/>
                              </a:rPr>
                              <m:t>d</m:t>
                            </m:r>
                            <m:r>
                              <a:rPr lang="en-US" sz="1100" b="0" i="1">
                                <a:solidFill>
                                  <a:schemeClr val="tx1"/>
                                </a:solidFill>
                                <a:effectLst/>
                                <a:latin typeface="Cambria Math"/>
                                <a:ea typeface="+mn-ea"/>
                                <a:cs typeface="+mn-cs"/>
                              </a:rPr>
                              <m:t>𝑝</m:t>
                            </m:r>
                          </m:e>
                          <m:sub>
                            <m:r>
                              <a:rPr lang="en-US" sz="1100" b="0" i="1">
                                <a:solidFill>
                                  <a:schemeClr val="tx1"/>
                                </a:solidFill>
                                <a:effectLst/>
                                <a:latin typeface="Cambria Math"/>
                                <a:ea typeface="+mn-ea"/>
                                <a:cs typeface="+mn-cs"/>
                              </a:rPr>
                              <m:t>𝑘</m:t>
                            </m:r>
                          </m:sub>
                        </m:sSub>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m:rPr>
                            <m:nor/>
                          </m:rPr>
                          <a:rPr lang="en-US" sz="1100" b="0" i="1">
                            <a:solidFill>
                              <a:schemeClr val="tx1"/>
                            </a:solidFill>
                            <a:effectLst/>
                            <a:latin typeface="+mn-lt"/>
                            <a:ea typeface="+mn-ea"/>
                            <a:cs typeface="+mn-cs"/>
                          </a:rPr>
                          <m:t>p</m:t>
                        </m:r>
                        <m:r>
                          <m:rPr>
                            <m:nor/>
                          </m:rPr>
                          <a:rPr lang="en-US" sz="1100" i="1">
                            <a:solidFill>
                              <a:schemeClr val="tx1"/>
                            </a:solidFill>
                            <a:effectLst/>
                            <a:latin typeface="+mn-lt"/>
                            <a:ea typeface="+mn-ea"/>
                            <a:cs typeface="+mn-cs"/>
                          </a:rPr>
                          <m:t>−</m:t>
                        </m:r>
                        <m:r>
                          <m:rPr>
                            <m:nor/>
                          </m:rPr>
                          <a:rPr lang="en-US" sz="1100">
                            <a:solidFill>
                              <a:schemeClr val="tx1"/>
                            </a:solidFill>
                            <a:effectLst/>
                            <a:latin typeface="+mn-lt"/>
                            <a:ea typeface="+mn-ea"/>
                            <a:cs typeface="+mn-cs"/>
                          </a:rPr>
                          <m:t>dot</m:t>
                        </m:r>
                      </m:e>
                      <m:sub>
                        <m:r>
                          <a:rPr lang="en-US" sz="1100" b="0" i="1">
                            <a:solidFill>
                              <a:schemeClr val="tx1"/>
                            </a:solidFill>
                            <a:effectLst/>
                            <a:latin typeface="Cambria Math"/>
                            <a:ea typeface="+mn-ea"/>
                            <a:cs typeface="+mn-cs"/>
                          </a:rPr>
                          <m:t>𝑘</m:t>
                        </m:r>
                      </m:sub>
                    </m:sSub>
                    <m:r>
                      <m:rPr>
                        <m:nor/>
                      </m:rPr>
                      <a:rPr lang="en-US" sz="1100" i="1">
                        <a:solidFill>
                          <a:schemeClr val="tx1"/>
                        </a:solidFill>
                        <a:effectLst/>
                        <a:latin typeface="+mn-lt"/>
                        <a:ea typeface="+mn-ea"/>
                        <a:cs typeface="+mn-cs"/>
                      </a:rPr>
                      <m:t> </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𝑑𝐻</m:t>
                        </m:r>
                      </m:num>
                      <m:den>
                        <m:sSub>
                          <m:sSubPr>
                            <m:ctrlPr>
                              <a:rPr lang="en-US" sz="1100" b="0" i="1">
                                <a:solidFill>
                                  <a:schemeClr val="tx1"/>
                                </a:solidFill>
                                <a:effectLst/>
                                <a:latin typeface="Cambria Math"/>
                                <a:ea typeface="+mn-ea"/>
                                <a:cs typeface="+mn-cs"/>
                              </a:rPr>
                            </m:ctrlPr>
                          </m:sSubPr>
                          <m:e>
                            <m:r>
                              <m:rPr>
                                <m:nor/>
                              </m:rPr>
                              <a:rPr lang="en-US" sz="1100" b="0" i="1">
                                <a:solidFill>
                                  <a:schemeClr val="tx1"/>
                                </a:solidFill>
                                <a:effectLst/>
                                <a:latin typeface="+mn-lt"/>
                                <a:ea typeface="+mn-ea"/>
                                <a:cs typeface="+mn-cs"/>
                              </a:rPr>
                              <m:t>d</m:t>
                            </m:r>
                            <m:r>
                              <a:rPr lang="en-US" sz="1100" b="0" i="1">
                                <a:solidFill>
                                  <a:schemeClr val="tx1"/>
                                </a:solidFill>
                                <a:effectLst/>
                                <a:latin typeface="Cambria Math"/>
                                <a:ea typeface="+mn-ea"/>
                                <a:cs typeface="+mn-cs"/>
                              </a:rPr>
                              <m:t>𝑞</m:t>
                            </m:r>
                          </m:e>
                          <m:sub>
                            <m:r>
                              <a:rPr lang="en-US" sz="1100" b="0" i="1">
                                <a:solidFill>
                                  <a:schemeClr val="tx1"/>
                                </a:solidFill>
                                <a:effectLst/>
                                <a:latin typeface="Cambria Math"/>
                                <a:ea typeface="+mn-ea"/>
                                <a:cs typeface="+mn-cs"/>
                              </a:rPr>
                              <m:t>𝑘</m:t>
                            </m:r>
                          </m:sub>
                        </m:sSub>
                      </m:den>
                    </m:f>
                  </m:oMath>
                </m:oMathPara>
              </a14:m>
              <a:endParaRPr lang="en-US" sz="1100"/>
            </a:p>
          </xdr:txBody>
        </xdr:sp>
      </mc:Choice>
      <mc:Fallback xmlns="">
        <xdr:sp macro="" textlink="">
          <xdr:nvSpPr>
            <xdr:cNvPr id="446" name="TextBox 445"/>
            <xdr:cNvSpPr txBox="1"/>
          </xdr:nvSpPr>
          <xdr:spPr>
            <a:xfrm>
              <a:off x="2124075" y="1024413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 〖𝑞</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−dot</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〗_𝑘</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𝑑𝐻)/〖</a:t>
              </a:r>
              <a:r>
                <a:rPr lang="en-US" sz="1100" b="0" i="0">
                  <a:solidFill>
                    <a:schemeClr val="tx1"/>
                  </a:solidFill>
                  <a:effectLst/>
                  <a:latin typeface="+mn-lt"/>
                  <a:ea typeface="+mn-ea"/>
                  <a:cs typeface="+mn-cs"/>
                </a:rPr>
                <a:t>"d</a:t>
              </a:r>
              <a:r>
                <a:rPr lang="en-US" sz="1100" b="0" i="0">
                  <a:solidFill>
                    <a:schemeClr val="tx1"/>
                  </a:solidFill>
                  <a:effectLst/>
                  <a:latin typeface="Cambria Math"/>
                  <a:ea typeface="+mn-ea"/>
                  <a:cs typeface="+mn-cs"/>
                </a:rPr>
                <a:t>" 𝑝〗_𝑘        〖</a:t>
              </a:r>
              <a:r>
                <a:rPr lang="en-US" sz="1100" b="0" i="0">
                  <a:solidFill>
                    <a:schemeClr val="tx1"/>
                  </a:solidFill>
                  <a:effectLst/>
                  <a:latin typeface="+mn-lt"/>
                  <a:ea typeface="+mn-ea"/>
                  <a:cs typeface="+mn-cs"/>
                </a:rPr>
                <a:t>"p</a:t>
              </a:r>
              <a:r>
                <a:rPr lang="en-US" sz="1100" i="0">
                  <a:solidFill>
                    <a:schemeClr val="tx1"/>
                  </a:solidFill>
                  <a:effectLst/>
                  <a:latin typeface="+mn-lt"/>
                  <a:ea typeface="+mn-ea"/>
                  <a:cs typeface="+mn-cs"/>
                </a:rPr>
                <a:t>−dot</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〗_𝑘</a:t>
              </a:r>
              <a:r>
                <a:rPr lang="en-US" sz="1100" b="0" i="0">
                  <a:solidFill>
                    <a:schemeClr val="tx1"/>
                  </a:solidFill>
                  <a:effectLst/>
                  <a:latin typeface="+mn-lt"/>
                  <a:ea typeface="+mn-ea"/>
                  <a:cs typeface="+mn-cs"/>
                </a:rPr>
                <a:t> </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𝑑𝐻)/〖</a:t>
              </a:r>
              <a:r>
                <a:rPr lang="en-US" sz="1100" b="0" i="0">
                  <a:solidFill>
                    <a:schemeClr val="tx1"/>
                  </a:solidFill>
                  <a:effectLst/>
                  <a:latin typeface="+mn-lt"/>
                  <a:ea typeface="+mn-ea"/>
                  <a:cs typeface="+mn-cs"/>
                </a:rPr>
                <a:t>"d</a:t>
              </a:r>
              <a:r>
                <a:rPr lang="en-US" sz="1100" b="0" i="0">
                  <a:solidFill>
                    <a:schemeClr val="tx1"/>
                  </a:solidFill>
                  <a:effectLst/>
                  <a:latin typeface="Cambria Math"/>
                  <a:ea typeface="+mn-ea"/>
                  <a:cs typeface="+mn-cs"/>
                </a:rPr>
                <a:t>" 𝑞〗_𝑘 </a:t>
              </a:r>
              <a:endParaRPr lang="en-US" sz="1100"/>
            </a:p>
          </xdr:txBody>
        </xdr:sp>
      </mc:Fallback>
    </mc:AlternateContent>
    <xdr:clientData/>
  </xdr:oneCellAnchor>
  <xdr:oneCellAnchor>
    <xdr:from>
      <xdr:col>1</xdr:col>
      <xdr:colOff>0</xdr:colOff>
      <xdr:row>242</xdr:row>
      <xdr:rowOff>0</xdr:rowOff>
    </xdr:from>
    <xdr:ext cx="2717800" cy="495300"/>
    <mc:AlternateContent xmlns:mc="http://schemas.openxmlformats.org/markup-compatibility/2006" xmlns:a14="http://schemas.microsoft.com/office/drawing/2010/main">
      <mc:Choice Requires="a14">
        <xdr:sp macro="" textlink="">
          <xdr:nvSpPr>
            <xdr:cNvPr id="448" name="TextBox 447"/>
            <xdr:cNvSpPr txBox="1"/>
          </xdr:nvSpPr>
          <xdr:spPr>
            <a:xfrm>
              <a:off x="2124075" y="1029366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𝑉</m:t>
                        </m:r>
                      </m:den>
                    </m:f>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l-GR" sz="1100" b="0" i="1">
                            <a:solidFill>
                              <a:schemeClr val="tx1"/>
                            </a:solidFill>
                            <a:effectLst/>
                            <a:latin typeface="Cambria Math"/>
                            <a:ea typeface="+mn-ea"/>
                            <a:cs typeface="+mn-cs"/>
                          </a:rPr>
                          <m:t>𝓒</m:t>
                        </m:r>
                      </m:num>
                      <m:den>
                        <m:r>
                          <a:rPr lang="en-US" sz="1100" b="0" i="1">
                            <a:solidFill>
                              <a:schemeClr val="tx1"/>
                            </a:solidFill>
                            <a:effectLst/>
                            <a:latin typeface="Cambria Math"/>
                            <a:ea typeface="+mn-ea"/>
                            <a:cs typeface="+mn-cs"/>
                          </a:rPr>
                          <m:t>𝑞</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𝑑𝑡</m:t>
                        </m:r>
                      </m:num>
                      <m:den>
                        <m:r>
                          <a:rPr lang="en-US" sz="1100" b="0" i="1">
                            <a:solidFill>
                              <a:schemeClr val="tx1"/>
                            </a:solidFill>
                            <a:effectLst/>
                            <a:latin typeface="Cambria Math"/>
                            <a:ea typeface="+mn-ea"/>
                            <a:cs typeface="+mn-cs"/>
                          </a:rPr>
                          <m:t>𝑑</m:t>
                        </m:r>
                        <m:r>
                          <m:rPr>
                            <m:nor/>
                          </m:rPr>
                          <a:rPr lang="en-US" sz="1100">
                            <a:solidFill>
                              <a:schemeClr val="tx1"/>
                            </a:solidFill>
                            <a:effectLst/>
                            <a:latin typeface="+mn-lt"/>
                            <a:ea typeface="+mn-ea"/>
                            <a:cs typeface="+mn-cs"/>
                          </a:rPr>
                          <m:t>𝜙</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𝐼</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𝓛</m:t>
                        </m:r>
                      </m:num>
                      <m:den>
                        <m:r>
                          <m:rPr>
                            <m:nor/>
                          </m:rPr>
                          <a:rPr lang="en-US" sz="1100">
                            <a:solidFill>
                              <a:schemeClr val="tx1"/>
                            </a:solidFill>
                            <a:effectLst/>
                            <a:latin typeface="+mn-lt"/>
                            <a:ea typeface="+mn-ea"/>
                            <a:cs typeface="+mn-cs"/>
                          </a:rPr>
                          <m:t>𝜙</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𝑑𝑡</m:t>
                        </m:r>
                      </m:num>
                      <m:den>
                        <m:r>
                          <a:rPr lang="en-US" sz="1100" b="0" i="1">
                            <a:solidFill>
                              <a:schemeClr val="tx1"/>
                            </a:solidFill>
                            <a:effectLst/>
                            <a:latin typeface="Cambria Math"/>
                            <a:ea typeface="+mn-ea"/>
                            <a:cs typeface="+mn-cs"/>
                          </a:rPr>
                          <m:t>𝑑𝑞</m:t>
                        </m:r>
                      </m:den>
                    </m:f>
                  </m:oMath>
                </m:oMathPara>
              </a14:m>
              <a:endParaRPr lang="en-US" sz="1100"/>
            </a:p>
          </xdr:txBody>
        </xdr:sp>
      </mc:Choice>
      <mc:Fallback xmlns="">
        <xdr:sp macro="" textlink="">
          <xdr:nvSpPr>
            <xdr:cNvPr id="448" name="TextBox 447"/>
            <xdr:cNvSpPr txBox="1"/>
          </xdr:nvSpPr>
          <xdr:spPr>
            <a:xfrm>
              <a:off x="2124075" y="10293667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  1/𝑉</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)/𝑞=( 𝑑𝑡)/𝑑</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1/𝐼=𝓛/</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 𝑑𝑡)/𝑑𝑞</a:t>
              </a:r>
              <a:endParaRPr lang="en-US" sz="1100"/>
            </a:p>
          </xdr:txBody>
        </xdr:sp>
      </mc:Fallback>
    </mc:AlternateContent>
    <xdr:clientData/>
  </xdr:oneCellAnchor>
  <xdr:oneCellAnchor>
    <xdr:from>
      <xdr:col>1</xdr:col>
      <xdr:colOff>0</xdr:colOff>
      <xdr:row>243</xdr:row>
      <xdr:rowOff>0</xdr:rowOff>
    </xdr:from>
    <xdr:ext cx="2717800" cy="466725"/>
    <mc:AlternateContent xmlns:mc="http://schemas.openxmlformats.org/markup-compatibility/2006" xmlns:a14="http://schemas.microsoft.com/office/drawing/2010/main">
      <mc:Choice Requires="a14">
        <xdr:sp macro="" textlink="">
          <xdr:nvSpPr>
            <xdr:cNvPr id="449" name="TextBox 448"/>
            <xdr:cNvSpPr txBox="1"/>
          </xdr:nvSpPr>
          <xdr:spPr>
            <a:xfrm>
              <a:off x="2124075" y="103431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num>
                      <m:den>
                        <m:r>
                          <a:rPr lang="el-GR" sz="1100" b="0" i="1">
                            <a:solidFill>
                              <a:schemeClr val="tx1"/>
                            </a:solidFill>
                            <a:effectLst/>
                            <a:latin typeface="Cambria Math"/>
                            <a:ea typeface="+mn-ea"/>
                            <a:cs typeface="+mn-cs"/>
                          </a:rPr>
                          <m:t>𝓒</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m:t>
                        </m:r>
                        <m:r>
                          <m:rPr>
                            <m:nor/>
                          </m:rPr>
                          <a:rPr lang="en-US" sz="1100">
                            <a:solidFill>
                              <a:schemeClr val="tx1"/>
                            </a:solidFill>
                            <a:effectLst/>
                            <a:latin typeface="+mn-lt"/>
                            <a:ea typeface="+mn-ea"/>
                            <a:cs typeface="+mn-cs"/>
                          </a:rPr>
                          <m:t>𝜙</m:t>
                        </m:r>
                      </m:num>
                      <m:den>
                        <m:r>
                          <a:rPr lang="en-US" sz="1100" b="0" i="1">
                            <a:solidFill>
                              <a:schemeClr val="tx1"/>
                            </a:solidFill>
                            <a:effectLst/>
                            <a:latin typeface="Cambria Math"/>
                            <a:ea typeface="+mn-ea"/>
                            <a:cs typeface="+mn-cs"/>
                          </a:rPr>
                          <m:t>𝑑𝑡</m:t>
                        </m:r>
                      </m:den>
                    </m:f>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num>
                      <m:den>
                        <m:r>
                          <a:rPr lang="en-US" sz="1100" b="0" i="1">
                            <a:solidFill>
                              <a:schemeClr val="tx1"/>
                            </a:solidFill>
                            <a:effectLst/>
                            <a:latin typeface="Cambria Math"/>
                            <a:ea typeface="+mn-ea"/>
                            <a:cs typeface="+mn-cs"/>
                          </a:rPr>
                          <m:t>𝓛</m:t>
                        </m:r>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𝑑𝑞</m:t>
                        </m:r>
                      </m:num>
                      <m:den>
                        <m:r>
                          <a:rPr lang="en-US" sz="1100" b="0" i="1">
                            <a:solidFill>
                              <a:schemeClr val="tx1"/>
                            </a:solidFill>
                            <a:effectLst/>
                            <a:latin typeface="Cambria Math"/>
                            <a:ea typeface="+mn-ea"/>
                            <a:cs typeface="+mn-cs"/>
                          </a:rPr>
                          <m:t>𝑑𝑡</m:t>
                        </m:r>
                      </m:den>
                    </m:f>
                  </m:oMath>
                </m:oMathPara>
              </a14:m>
              <a:endParaRPr lang="en-US" sz="1100"/>
            </a:p>
          </xdr:txBody>
        </xdr:sp>
      </mc:Choice>
      <mc:Fallback xmlns="">
        <xdr:sp macro="" textlink="">
          <xdr:nvSpPr>
            <xdr:cNvPr id="449" name="TextBox 448"/>
            <xdr:cNvSpPr txBox="1"/>
          </xdr:nvSpPr>
          <xdr:spPr>
            <a:xfrm>
              <a:off x="2124075" y="1034319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 𝑉</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𝑞)/</a:t>
              </a:r>
              <a:r>
                <a:rPr lang="el-GR" sz="1100" b="0" i="0">
                  <a:solidFill>
                    <a:schemeClr val="tx1"/>
                  </a:solidFill>
                  <a:effectLst/>
                  <a:latin typeface="Cambria Math"/>
                  <a:ea typeface="+mn-ea"/>
                  <a:cs typeface="+mn-cs"/>
                </a:rPr>
                <a:t>𝓒</a:t>
              </a:r>
              <a:r>
                <a:rPr lang="en-US" sz="1100" b="0" i="0">
                  <a:solidFill>
                    <a:schemeClr val="tx1"/>
                  </a:solidFill>
                  <a:effectLst/>
                  <a:latin typeface="Cambria Math"/>
                  <a:ea typeface="+mn-ea"/>
                  <a:cs typeface="+mn-cs"/>
                </a:rPr>
                <a:t>=( 𝑑</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)/𝑑𝑡       𝐼=</a:t>
              </a:r>
              <a:r>
                <a:rPr lang="en-US" sz="1100" i="0">
                  <a:solidFill>
                    <a:schemeClr val="tx1"/>
                  </a:solidFill>
                  <a:effectLst/>
                  <a:latin typeface="+mn-lt"/>
                  <a:ea typeface="+mn-ea"/>
                  <a:cs typeface="+mn-cs"/>
                </a:rPr>
                <a:t>"𝜙</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/𝓛=( 𝑑𝑞)/𝑑𝑡</a:t>
              </a:r>
              <a:endParaRPr lang="en-US" sz="1100"/>
            </a:p>
          </xdr:txBody>
        </xdr:sp>
      </mc:Fallback>
    </mc:AlternateContent>
    <xdr:clientData/>
  </xdr:oneCellAnchor>
  <xdr:oneCellAnchor>
    <xdr:from>
      <xdr:col>1</xdr:col>
      <xdr:colOff>0</xdr:colOff>
      <xdr:row>231</xdr:row>
      <xdr:rowOff>0</xdr:rowOff>
    </xdr:from>
    <xdr:ext cx="2717800" cy="314325"/>
    <mc:AlternateContent xmlns:mc="http://schemas.openxmlformats.org/markup-compatibility/2006" xmlns:a14="http://schemas.microsoft.com/office/drawing/2010/main">
      <mc:Choice Requires="a14">
        <xdr:sp macro="" textlink="">
          <xdr:nvSpPr>
            <xdr:cNvPr id="450" name="TextBox 449"/>
            <xdr:cNvSpPr txBox="1"/>
          </xdr:nvSpPr>
          <xdr:spPr>
            <a:xfrm>
              <a:off x="2124075" y="990504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𝑊</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r>
                      <m:rPr>
                        <m:nor/>
                      </m:rPr>
                      <a:rPr lang="en-US" sz="1100" b="0" i="0">
                        <a:solidFill>
                          <a:schemeClr val="tx1"/>
                        </a:solidFill>
                        <a:effectLst/>
                        <a:latin typeface="+mn-lt"/>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𝑓</m:t>
                    </m:r>
                  </m:oMath>
                </m:oMathPara>
              </a14:m>
              <a:endParaRPr lang="en-US" sz="1100"/>
            </a:p>
          </xdr:txBody>
        </xdr:sp>
      </mc:Choice>
      <mc:Fallback xmlns="">
        <xdr:sp macro="" textlink="">
          <xdr:nvSpPr>
            <xdr:cNvPr id="450" name="TextBox 449"/>
            <xdr:cNvSpPr txBox="1"/>
          </xdr:nvSpPr>
          <xdr:spPr>
            <a:xfrm>
              <a:off x="2124075" y="990504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a:ea typeface="+mn-ea"/>
                  <a:cs typeface="+mn-cs"/>
                </a:rPr>
                <a:t>𝑊</a:t>
              </a:r>
              <a:r>
                <a:rPr lang="en-US" sz="1100" b="0" i="0">
                  <a:solidFill>
                    <a:schemeClr val="tx1"/>
                  </a:solidFill>
                  <a:effectLst/>
                  <a:latin typeface="Cambria Math"/>
                  <a:ea typeface="+mn-ea"/>
                  <a:cs typeface="+mn-cs"/>
                </a:rPr>
                <a:t>= 𝑞 𝑓"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𝑓 𝑞=ℎ 𝑓</a:t>
              </a:r>
              <a:endParaRPr lang="en-US" sz="1100"/>
            </a:p>
          </xdr:txBody>
        </xdr:sp>
      </mc:Fallback>
    </mc:AlternateContent>
    <xdr:clientData/>
  </xdr:oneCellAnchor>
  <xdr:oneCellAnchor>
    <xdr:from>
      <xdr:col>1</xdr:col>
      <xdr:colOff>0</xdr:colOff>
      <xdr:row>235</xdr:row>
      <xdr:rowOff>0</xdr:rowOff>
    </xdr:from>
    <xdr:ext cx="2717800" cy="314325"/>
    <mc:AlternateContent xmlns:mc="http://schemas.openxmlformats.org/markup-compatibility/2006" xmlns:a14="http://schemas.microsoft.com/office/drawing/2010/main">
      <mc:Choice Requires="a14">
        <xdr:sp macro="" textlink="">
          <xdr:nvSpPr>
            <xdr:cNvPr id="457" name="TextBox 456"/>
            <xdr:cNvSpPr txBox="1"/>
          </xdr:nvSpPr>
          <xdr:spPr>
            <a:xfrm>
              <a:off x="2124075" y="100622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𝐷</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𝜀</m:t>
                        </m:r>
                      </m:e>
                      <m:sub>
                        <m:r>
                          <a:rPr lang="en-US" sz="110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m:t>
                    </m:r>
                  </m:oMath>
                </m:oMathPara>
              </a14:m>
              <a:endParaRPr lang="en-US" sz="1100"/>
            </a:p>
          </xdr:txBody>
        </xdr:sp>
      </mc:Choice>
      <mc:Fallback xmlns="">
        <xdr:sp macro="" textlink="">
          <xdr:nvSpPr>
            <xdr:cNvPr id="457" name="TextBox 456"/>
            <xdr:cNvSpPr txBox="1"/>
          </xdr:nvSpPr>
          <xdr:spPr>
            <a:xfrm>
              <a:off x="2124075" y="100622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𝐷=𝜀_0</a:t>
              </a:r>
              <a:r>
                <a:rPr lang="en-US" sz="1100" b="0" i="0">
                  <a:solidFill>
                    <a:schemeClr val="tx1"/>
                  </a:solidFill>
                  <a:effectLst/>
                  <a:latin typeface="Cambria Math"/>
                  <a:ea typeface="+mn-ea"/>
                  <a:cs typeface="+mn-cs"/>
                </a:rPr>
                <a:t>  𝐸</a:t>
              </a:r>
              <a:endParaRPr lang="en-US" sz="1100"/>
            </a:p>
          </xdr:txBody>
        </xdr:sp>
      </mc:Fallback>
    </mc:AlternateContent>
    <xdr:clientData/>
  </xdr:oneCellAnchor>
  <xdr:oneCellAnchor>
    <xdr:from>
      <xdr:col>1</xdr:col>
      <xdr:colOff>0</xdr:colOff>
      <xdr:row>236</xdr:row>
      <xdr:rowOff>0</xdr:rowOff>
    </xdr:from>
    <xdr:ext cx="2717800" cy="314325"/>
    <mc:AlternateContent xmlns:mc="http://schemas.openxmlformats.org/markup-compatibility/2006" xmlns:a14="http://schemas.microsoft.com/office/drawing/2010/main">
      <mc:Choice Requires="a14">
        <xdr:sp macro="" textlink="">
          <xdr:nvSpPr>
            <xdr:cNvPr id="458" name="TextBox 457"/>
            <xdr:cNvSpPr txBox="1"/>
          </xdr:nvSpPr>
          <xdr:spPr>
            <a:xfrm>
              <a:off x="2124075" y="1009364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𝐵</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i="1">
                            <a:solidFill>
                              <a:schemeClr val="tx1"/>
                            </a:solidFill>
                            <a:effectLst/>
                            <a:latin typeface="Cambria Math"/>
                            <a:ea typeface="+mn-ea"/>
                            <a:cs typeface="+mn-cs"/>
                          </a:rPr>
                          <m:t>𝜇</m:t>
                        </m:r>
                      </m:e>
                      <m:sub>
                        <m:r>
                          <a:rPr lang="en-US" sz="1100" b="0" i="1">
                            <a:solidFill>
                              <a:schemeClr val="tx1"/>
                            </a:solidFill>
                            <a:effectLst/>
                            <a:latin typeface="Cambria Math"/>
                            <a:ea typeface="+mn-ea"/>
                            <a:cs typeface="+mn-cs"/>
                          </a:rPr>
                          <m:t>0</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𝐻</m:t>
                    </m:r>
                  </m:oMath>
                </m:oMathPara>
              </a14:m>
              <a:endParaRPr lang="en-US" sz="1100"/>
            </a:p>
          </xdr:txBody>
        </xdr:sp>
      </mc:Choice>
      <mc:Fallback xmlns="">
        <xdr:sp macro="" textlink="">
          <xdr:nvSpPr>
            <xdr:cNvPr id="458" name="TextBox 457"/>
            <xdr:cNvSpPr txBox="1"/>
          </xdr:nvSpPr>
          <xdr:spPr>
            <a:xfrm>
              <a:off x="2124075" y="1009364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𝐵=𝜇_</a:t>
              </a:r>
              <a:r>
                <a:rPr lang="en-US" sz="1100" b="0" i="0">
                  <a:solidFill>
                    <a:schemeClr val="tx1"/>
                  </a:solidFill>
                  <a:effectLst/>
                  <a:latin typeface="Cambria Math"/>
                  <a:ea typeface="+mn-ea"/>
                  <a:cs typeface="+mn-cs"/>
                </a:rPr>
                <a:t>0  </a:t>
              </a:r>
              <a:r>
                <a:rPr lang="en-US" sz="1100" i="0">
                  <a:solidFill>
                    <a:schemeClr val="tx1"/>
                  </a:solidFill>
                  <a:effectLst/>
                  <a:latin typeface="Cambria Math"/>
                  <a:ea typeface="+mn-ea"/>
                  <a:cs typeface="+mn-cs"/>
                </a:rPr>
                <a:t>𝐻</a:t>
              </a:r>
              <a:endParaRPr lang="en-US" sz="1100"/>
            </a:p>
          </xdr:txBody>
        </xdr:sp>
      </mc:Fallback>
    </mc:AlternateContent>
    <xdr:clientData/>
  </xdr:oneCellAnchor>
  <xdr:oneCellAnchor>
    <xdr:from>
      <xdr:col>1</xdr:col>
      <xdr:colOff>0</xdr:colOff>
      <xdr:row>233</xdr:row>
      <xdr:rowOff>0</xdr:rowOff>
    </xdr:from>
    <xdr:ext cx="2717800" cy="476250"/>
    <mc:AlternateContent xmlns:mc="http://schemas.openxmlformats.org/markup-compatibility/2006" xmlns:a14="http://schemas.microsoft.com/office/drawing/2010/main">
      <mc:Choice Requires="a14">
        <xdr:sp macro="" textlink="">
          <xdr:nvSpPr>
            <xdr:cNvPr id="459" name="TextBox 458"/>
            <xdr:cNvSpPr txBox="1"/>
          </xdr:nvSpPr>
          <xdr:spPr>
            <a:xfrm>
              <a:off x="2124075" y="998315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r>
                      <a:rPr lang="el-GR" sz="1100" b="0" i="1">
                        <a:solidFill>
                          <a:schemeClr val="tx1"/>
                        </a:solidFill>
                        <a:effectLst/>
                        <a:latin typeface="Cambria Math"/>
                        <a:ea typeface="+mn-ea"/>
                        <a:cs typeface="+mn-cs"/>
                      </a:rPr>
                      <m:t>𝜂</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den>
                    </m:f>
                  </m:oMath>
                </m:oMathPara>
              </a14:m>
              <a:endParaRPr lang="en-US" sz="1100"/>
            </a:p>
          </xdr:txBody>
        </xdr:sp>
      </mc:Choice>
      <mc:Fallback xmlns="">
        <xdr:sp macro="" textlink="">
          <xdr:nvSpPr>
            <xdr:cNvPr id="459" name="TextBox 458"/>
            <xdr:cNvSpPr txBox="1"/>
          </xdr:nvSpPr>
          <xdr:spPr>
            <a:xfrm>
              <a:off x="2124075" y="998315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𝜂</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𝐸_𝑒/𝐻_𝑒 </a:t>
              </a:r>
              <a:endParaRPr lang="en-US" sz="1100"/>
            </a:p>
          </xdr:txBody>
        </xdr:sp>
      </mc:Fallback>
    </mc:AlternateContent>
    <xdr:clientData/>
  </xdr:oneCellAnchor>
  <xdr:oneCellAnchor>
    <xdr:from>
      <xdr:col>1</xdr:col>
      <xdr:colOff>0</xdr:colOff>
      <xdr:row>234</xdr:row>
      <xdr:rowOff>0</xdr:rowOff>
    </xdr:from>
    <xdr:ext cx="2717800" cy="314325"/>
    <mc:AlternateContent xmlns:mc="http://schemas.openxmlformats.org/markup-compatibility/2006" xmlns:a14="http://schemas.microsoft.com/office/drawing/2010/main">
      <mc:Choice Requires="a14">
        <xdr:sp macro="" textlink="">
          <xdr:nvSpPr>
            <xdr:cNvPr id="460" name="TextBox 459"/>
            <xdr:cNvSpPr txBox="1"/>
          </xdr:nvSpPr>
          <xdr:spPr>
            <a:xfrm>
              <a:off x="2124075" y="100307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sub>
                    </m:sSub>
                  </m:oMath>
                </m:oMathPara>
              </a14:m>
              <a:endParaRPr lang="en-US">
                <a:effectLst/>
              </a:endParaRPr>
            </a:p>
          </xdr:txBody>
        </xdr:sp>
      </mc:Choice>
      <mc:Fallback xmlns="">
        <xdr:sp macro="" textlink="">
          <xdr:nvSpPr>
            <xdr:cNvPr id="460" name="TextBox 459"/>
            <xdr:cNvSpPr txBox="1"/>
          </xdr:nvSpPr>
          <xdr:spPr>
            <a:xfrm>
              <a:off x="2124075" y="100307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𝑃_𝑟=𝐸_𝑒  𝐻_𝑒</a:t>
              </a:r>
              <a:endParaRPr lang="en-US">
                <a:effectLst/>
              </a:endParaRPr>
            </a:p>
          </xdr:txBody>
        </xdr:sp>
      </mc:Fallback>
    </mc:AlternateContent>
    <xdr:clientData/>
  </xdr:oneCellAnchor>
  <xdr:oneCellAnchor>
    <xdr:from>
      <xdr:col>1</xdr:col>
      <xdr:colOff>0</xdr:colOff>
      <xdr:row>237</xdr:row>
      <xdr:rowOff>0</xdr:rowOff>
    </xdr:from>
    <xdr:ext cx="2717800" cy="314325"/>
    <mc:AlternateContent xmlns:mc="http://schemas.openxmlformats.org/markup-compatibility/2006" xmlns:a14="http://schemas.microsoft.com/office/drawing/2010/main">
      <mc:Choice Requires="a14">
        <xdr:sp macro="" textlink="">
          <xdr:nvSpPr>
            <xdr:cNvPr id="461" name="TextBox 460"/>
            <xdr:cNvSpPr txBox="1"/>
          </xdr:nvSpPr>
          <xdr:spPr>
            <a:xfrm>
              <a:off x="2124075" y="1012507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𝐷</m:t>
                    </m:r>
                  </m:oMath>
                </m:oMathPara>
              </a14:m>
              <a:endParaRPr lang="en-US">
                <a:effectLst/>
              </a:endParaRPr>
            </a:p>
          </xdr:txBody>
        </xdr:sp>
      </mc:Choice>
      <mc:Fallback xmlns="">
        <xdr:sp macro="" textlink="">
          <xdr:nvSpPr>
            <xdr:cNvPr id="461" name="TextBox 460"/>
            <xdr:cNvSpPr txBox="1"/>
          </xdr:nvSpPr>
          <xdr:spPr>
            <a:xfrm>
              <a:off x="2124075" y="1012507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𝑞=</a:t>
              </a:r>
              <a:r>
                <a:rPr lang="en-US" sz="1100" b="0" i="0">
                  <a:solidFill>
                    <a:schemeClr val="tx1"/>
                  </a:solidFill>
                  <a:effectLst/>
                  <a:latin typeface="Cambria Math"/>
                  <a:ea typeface="+mn-ea"/>
                  <a:cs typeface="+mn-cs"/>
                </a:rPr>
                <a:t>𝐴_𝐸  </a:t>
              </a:r>
              <a:r>
                <a:rPr lang="en-US" sz="1100" i="0">
                  <a:solidFill>
                    <a:schemeClr val="tx1"/>
                  </a:solidFill>
                  <a:effectLst/>
                  <a:latin typeface="Cambria Math"/>
                  <a:ea typeface="+mn-ea"/>
                  <a:cs typeface="+mn-cs"/>
                </a:rPr>
                <a:t>𝐷</a:t>
              </a:r>
              <a:endParaRPr lang="en-US">
                <a:effectLst/>
              </a:endParaRPr>
            </a:p>
          </xdr:txBody>
        </xdr:sp>
      </mc:Fallback>
    </mc:AlternateContent>
    <xdr:clientData/>
  </xdr:oneCellAnchor>
  <xdr:oneCellAnchor>
    <xdr:from>
      <xdr:col>1</xdr:col>
      <xdr:colOff>0</xdr:colOff>
      <xdr:row>238</xdr:row>
      <xdr:rowOff>0</xdr:rowOff>
    </xdr:from>
    <xdr:ext cx="2717800" cy="314325"/>
    <mc:AlternateContent xmlns:mc="http://schemas.openxmlformats.org/markup-compatibility/2006" xmlns:a14="http://schemas.microsoft.com/office/drawing/2010/main">
      <mc:Choice Requires="a14">
        <xdr:sp macro="" textlink="">
          <xdr:nvSpPr>
            <xdr:cNvPr id="462" name="TextBox 461"/>
            <xdr:cNvSpPr txBox="1"/>
          </xdr:nvSpPr>
          <xdr:spPr>
            <a:xfrm>
              <a:off x="2124075" y="101565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𝐻</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𝐵</m:t>
                    </m:r>
                  </m:oMath>
                </m:oMathPara>
              </a14:m>
              <a:endParaRPr lang="en-US">
                <a:effectLst/>
              </a:endParaRPr>
            </a:p>
          </xdr:txBody>
        </xdr:sp>
      </mc:Choice>
      <mc:Fallback xmlns="">
        <xdr:sp macro="" textlink="">
          <xdr:nvSpPr>
            <xdr:cNvPr id="462" name="TextBox 461"/>
            <xdr:cNvSpPr txBox="1"/>
          </xdr:nvSpPr>
          <xdr:spPr>
            <a:xfrm>
              <a:off x="2124075" y="1015650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𝐴_𝐻  𝐵</a:t>
              </a:r>
              <a:endParaRPr lang="en-US">
                <a:effectLst/>
              </a:endParaRPr>
            </a:p>
          </xdr:txBody>
        </xdr:sp>
      </mc:Fallback>
    </mc:AlternateContent>
    <xdr:clientData/>
  </xdr:oneCellAnchor>
  <xdr:oneCellAnchor>
    <xdr:from>
      <xdr:col>1</xdr:col>
      <xdr:colOff>0</xdr:colOff>
      <xdr:row>239</xdr:row>
      <xdr:rowOff>0</xdr:rowOff>
    </xdr:from>
    <xdr:ext cx="2717800" cy="314325"/>
    <mc:AlternateContent xmlns:mc="http://schemas.openxmlformats.org/markup-compatibility/2006" xmlns:a14="http://schemas.microsoft.com/office/drawing/2010/main">
      <mc:Choice Requires="a14">
        <xdr:sp macro="" textlink="">
          <xdr:nvSpPr>
            <xdr:cNvPr id="463" name="TextBox 462"/>
            <xdr:cNvSpPr txBox="1"/>
          </xdr:nvSpPr>
          <xdr:spPr>
            <a:xfrm>
              <a:off x="2124075" y="1018794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𝐹</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𝐻</m:t>
                    </m:r>
                  </m:oMath>
                </m:oMathPara>
              </a14:m>
              <a:endParaRPr lang="en-US" sz="1100"/>
            </a:p>
          </xdr:txBody>
        </xdr:sp>
      </mc:Choice>
      <mc:Fallback xmlns="">
        <xdr:sp macro="" textlink="">
          <xdr:nvSpPr>
            <xdr:cNvPr id="463" name="TextBox 462"/>
            <xdr:cNvSpPr txBox="1"/>
          </xdr:nvSpPr>
          <xdr:spPr>
            <a:xfrm>
              <a:off x="2124075" y="1018794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𝐹 =𝑞 𝐸=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𝐻</a:t>
              </a:r>
              <a:endParaRPr lang="en-US" sz="1100"/>
            </a:p>
          </xdr:txBody>
        </xdr:sp>
      </mc:Fallback>
    </mc:AlternateContent>
    <xdr:clientData/>
  </xdr:oneCellAnchor>
  <xdr:oneCellAnchor>
    <xdr:from>
      <xdr:col>1</xdr:col>
      <xdr:colOff>0</xdr:colOff>
      <xdr:row>328</xdr:row>
      <xdr:rowOff>0</xdr:rowOff>
    </xdr:from>
    <xdr:ext cx="2717800" cy="314325"/>
    <mc:AlternateContent xmlns:mc="http://schemas.openxmlformats.org/markup-compatibility/2006" xmlns:a14="http://schemas.microsoft.com/office/drawing/2010/main">
      <mc:Choice Requires="a14">
        <xdr:sp macro="" textlink="">
          <xdr:nvSpPr>
            <xdr:cNvPr id="330" name="TextBox 329"/>
            <xdr:cNvSpPr txBox="1"/>
          </xdr:nvSpPr>
          <xdr:spPr>
            <a:xfrm>
              <a:off x="2124075" y="138703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oMath>
                </m:oMathPara>
              </a14:m>
              <a:endParaRPr lang="en-US">
                <a:effectLst/>
              </a:endParaRPr>
            </a:p>
          </xdr:txBody>
        </xdr:sp>
      </mc:Choice>
      <mc:Fallback xmlns="">
        <xdr:sp macro="" textlink="">
          <xdr:nvSpPr>
            <xdr:cNvPr id="330" name="TextBox 329"/>
            <xdr:cNvSpPr txBox="1"/>
          </xdr:nvSpPr>
          <xdr:spPr>
            <a:xfrm>
              <a:off x="2124075" y="1387030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𝑉_(𝑒𝐸,𝑡𝑜𝑟)=𝑉_(𝑒𝐻,𝑡𝑜𝑟)=</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_(𝑡𝑜𝑟,𝑒𝑙𝑙1)  𝑉_(𝑒,𝑒𝑙𝑙1)</a:t>
              </a:r>
              <a:endParaRPr lang="en-US">
                <a:effectLst/>
              </a:endParaRPr>
            </a:p>
          </xdr:txBody>
        </xdr:sp>
      </mc:Fallback>
    </mc:AlternateContent>
    <xdr:clientData/>
  </xdr:oneCellAnchor>
  <xdr:oneCellAnchor>
    <xdr:from>
      <xdr:col>1</xdr:col>
      <xdr:colOff>0</xdr:colOff>
      <xdr:row>279</xdr:row>
      <xdr:rowOff>0</xdr:rowOff>
    </xdr:from>
    <xdr:ext cx="2717800" cy="314325"/>
    <mc:AlternateContent xmlns:mc="http://schemas.openxmlformats.org/markup-compatibility/2006" xmlns:a14="http://schemas.microsoft.com/office/drawing/2010/main">
      <mc:Choice Requires="a14">
        <xdr:sp macro="" textlink="">
          <xdr:nvSpPr>
            <xdr:cNvPr id="334" name="TextBox 333"/>
            <xdr:cNvSpPr txBox="1"/>
          </xdr:nvSpPr>
          <xdr:spPr>
            <a:xfrm>
              <a:off x="2124075" y="119100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l-GR" sz="1100" i="1">
                        <a:solidFill>
                          <a:schemeClr val="tx1"/>
                        </a:solidFill>
                        <a:effectLst/>
                        <a:latin typeface="Cambria Math" pitchFamily="18" charset="0"/>
                        <a:ea typeface="Cambria Math" pitchFamily="18" charset="0"/>
                        <a:cs typeface="+mn-cs"/>
                      </a:rPr>
                      <m:t>=</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𝐿</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a:ea typeface="Cambria Math" pitchFamily="18" charset="0"/>
                            <a:cs typeface="+mn-cs"/>
                          </a:rPr>
                          <m:t>,</m:t>
                        </m:r>
                        <m:r>
                          <a:rPr lang="en-US" sz="1100" b="0" i="1">
                            <a:solidFill>
                              <a:schemeClr val="tx1"/>
                            </a:solidFill>
                            <a:effectLst/>
                            <a:latin typeface="Cambria Math"/>
                            <a:ea typeface="Cambria Math" pitchFamily="18" charset="0"/>
                            <a:cs typeface="+mn-cs"/>
                          </a:rPr>
                          <m:t>𝑡𝑜𝑟</m:t>
                        </m:r>
                      </m:sub>
                    </m:sSub>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𝐴</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latin typeface="Cambria Math" pitchFamily="18" charset="0"/>
                <a:ea typeface="Cambria Math" pitchFamily="18" charset="0"/>
              </a:endParaRPr>
            </a:p>
          </xdr:txBody>
        </xdr:sp>
      </mc:Choice>
      <mc:Fallback xmlns="">
        <xdr:sp macro="" textlink="">
          <xdr:nvSpPr>
            <xdr:cNvPr id="334" name="TextBox 333"/>
            <xdr:cNvSpPr txBox="1"/>
          </xdr:nvSpPr>
          <xdr:spPr>
            <a:xfrm>
              <a:off x="2124075" y="1191006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𝑒𝐸,𝑡𝑜𝑟</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𝐿</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a:t>
              </a:r>
              <a:r>
                <a:rPr lang="en-US" sz="1100" b="0" i="0">
                  <a:solidFill>
                    <a:schemeClr val="tx1"/>
                  </a:solidFill>
                  <a:effectLst/>
                  <a:latin typeface="Cambria Math"/>
                  <a:ea typeface="Cambria Math" pitchFamily="18" charset="0"/>
                  <a:cs typeface="+mn-cs"/>
                </a:rPr>
                <a:t>,𝑡𝑜𝑟)</a:t>
              </a:r>
              <a:r>
                <a:rPr lang="en-US" sz="1100" b="0" i="0">
                  <a:solidFill>
                    <a:schemeClr val="tx1"/>
                  </a:solidFill>
                  <a:effectLst/>
                  <a:latin typeface="Cambria Math" pitchFamily="18" charset="0"/>
                  <a:ea typeface="Cambria Math" pitchFamily="18" charset="0"/>
                  <a:cs typeface="+mn-cs"/>
                </a:rPr>
                <a:t>  𝐴</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281</xdr:row>
      <xdr:rowOff>0</xdr:rowOff>
    </xdr:from>
    <xdr:ext cx="2717800" cy="314325"/>
    <mc:AlternateContent xmlns:mc="http://schemas.openxmlformats.org/markup-compatibility/2006" xmlns:a14="http://schemas.microsoft.com/office/drawing/2010/main">
      <mc:Choice Requires="a14">
        <xdr:sp macro="" textlink="">
          <xdr:nvSpPr>
            <xdr:cNvPr id="345" name="TextBox 344"/>
            <xdr:cNvSpPr txBox="1"/>
          </xdr:nvSpPr>
          <xdr:spPr>
            <a:xfrm>
              <a:off x="2124075" y="119738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𝑒𝐻</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l-GR" sz="1100" i="1">
                        <a:solidFill>
                          <a:schemeClr val="tx1"/>
                        </a:solidFill>
                        <a:effectLst/>
                        <a:latin typeface="Cambria Math" pitchFamily="18" charset="0"/>
                        <a:ea typeface="Cambria Math" pitchFamily="18" charset="0"/>
                        <a:cs typeface="+mn-cs"/>
                      </a:rPr>
                      <m:t>=</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𝐿</m:t>
                        </m:r>
                      </m:e>
                      <m:sub>
                        <m:r>
                          <a:rPr lang="en-US" sz="1100" b="0" i="1">
                            <a:solidFill>
                              <a:schemeClr val="tx1"/>
                            </a:solidFill>
                            <a:effectLst/>
                            <a:latin typeface="Cambria Math" pitchFamily="18" charset="0"/>
                            <a:ea typeface="Cambria Math" pitchFamily="18" charset="0"/>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pitchFamily="18" charset="0"/>
                        <a:ea typeface="Cambria Math" pitchFamily="18" charset="0"/>
                        <a:cs typeface="+mn-cs"/>
                      </a:rPr>
                      <m:t> </m:t>
                    </m:r>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𝐴</m:t>
                        </m:r>
                      </m:e>
                      <m:sub>
                        <m:r>
                          <a:rPr lang="en-US" sz="1100" b="0" i="1">
                            <a:solidFill>
                              <a:schemeClr val="tx1"/>
                            </a:solidFill>
                            <a:effectLst/>
                            <a:latin typeface="Cambria Math" pitchFamily="18" charset="0"/>
                            <a:ea typeface="Cambria Math" pitchFamily="18" charset="0"/>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latin typeface="Cambria Math" pitchFamily="18" charset="0"/>
                <a:ea typeface="Cambria Math" pitchFamily="18" charset="0"/>
              </a:endParaRPr>
            </a:p>
          </xdr:txBody>
        </xdr:sp>
      </mc:Choice>
      <mc:Fallback xmlns="">
        <xdr:sp macro="" textlink="">
          <xdr:nvSpPr>
            <xdr:cNvPr id="345" name="TextBox 344"/>
            <xdr:cNvSpPr txBox="1"/>
          </xdr:nvSpPr>
          <xdr:spPr>
            <a:xfrm>
              <a:off x="2124075" y="119738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𝑒𝐻,𝑡𝑜𝑟</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𝐿</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𝑒𝐻</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𝐴</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𝑒𝐻</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287</xdr:row>
      <xdr:rowOff>0</xdr:rowOff>
    </xdr:from>
    <xdr:ext cx="2717800" cy="647700"/>
    <mc:AlternateContent xmlns:mc="http://schemas.openxmlformats.org/markup-compatibility/2006" xmlns:a14="http://schemas.microsoft.com/office/drawing/2010/main">
      <mc:Choice Requires="a14">
        <xdr:sp macro="" textlink="">
          <xdr:nvSpPr>
            <xdr:cNvPr id="346" name="TextBox 345"/>
            <xdr:cNvSpPr txBox="1"/>
          </xdr:nvSpPr>
          <xdr:spPr>
            <a:xfrm>
              <a:off x="2124075" y="12239625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𝑤</m:t>
                        </m:r>
                      </m:e>
                    </m:rad>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e>
                    </m:rad>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8</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den>
                    </m:f>
                  </m:oMath>
                </m:oMathPara>
              </a14:m>
              <a:endParaRPr lang="en-US" sz="1100"/>
            </a:p>
          </xdr:txBody>
        </xdr:sp>
      </mc:Choice>
      <mc:Fallback xmlns="">
        <xdr:sp macro="" textlink="">
          <xdr:nvSpPr>
            <xdr:cNvPr id="346" name="TextBox 345"/>
            <xdr:cNvSpPr txBox="1"/>
          </xdr:nvSpPr>
          <xdr:spPr>
            <a:xfrm>
              <a:off x="2124075" y="122396250"/>
              <a:ext cx="27178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𝑤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𝜋^2/(128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))=𝜋/(8√2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298</xdr:row>
      <xdr:rowOff>0</xdr:rowOff>
    </xdr:from>
    <xdr:ext cx="2717800" cy="314325"/>
    <mc:AlternateContent xmlns:mc="http://schemas.openxmlformats.org/markup-compatibility/2006" xmlns:a14="http://schemas.microsoft.com/office/drawing/2010/main">
      <mc:Choice Requires="a14">
        <xdr:sp macro="" textlink="">
          <xdr:nvSpPr>
            <xdr:cNvPr id="356" name="TextBox 355"/>
            <xdr:cNvSpPr txBox="1"/>
          </xdr:nvSpPr>
          <xdr:spPr>
            <a:xfrm>
              <a:off x="2124075" y="126806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𝑣</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oMath>
                </m:oMathPara>
              </a14:m>
              <a:endParaRPr lang="en-US">
                <a:effectLst/>
              </a:endParaRPr>
            </a:p>
          </xdr:txBody>
        </xdr:sp>
      </mc:Choice>
      <mc:Fallback xmlns="">
        <xdr:sp macro="" textlink="">
          <xdr:nvSpPr>
            <xdr:cNvPr id="356" name="TextBox 355"/>
            <xdr:cNvSpPr txBox="1"/>
          </xdr:nvSpPr>
          <xdr:spPr>
            <a:xfrm>
              <a:off x="2124075" y="126806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𝑃_(𝑒𝐸,𝑡𝑜𝑟)</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𝑞 𝐸_(𝑒𝐸,𝑡𝑜𝑟)  𝑣_(𝑒𝐸,𝑡𝑜𝑟)  =𝑞 𝐸_(𝑒,𝑡𝑜𝑟)  </a:t>
              </a:r>
              <a:r>
                <a:rPr lang="en-US" sz="1100" i="0">
                  <a:solidFill>
                    <a:schemeClr val="tx1"/>
                  </a:solidFill>
                  <a:effectLst/>
                  <a:latin typeface="Cambria Math"/>
                  <a:ea typeface="+mn-ea"/>
                  <a:cs typeface="+mn-cs"/>
                </a:rPr>
                <a:t>𝑎</a:t>
              </a:r>
              <a:r>
                <a:rPr lang="en-US" sz="1100" b="0" i="0">
                  <a:solidFill>
                    <a:schemeClr val="tx1"/>
                  </a:solidFill>
                  <a:effectLst/>
                  <a:latin typeface="Cambria Math"/>
                  <a:ea typeface="+mn-ea"/>
                  <a:cs typeface="+mn-cs"/>
                </a:rPr>
                <a:t> 𝑐</a:t>
              </a:r>
              <a:endParaRPr lang="en-US">
                <a:effectLst/>
              </a:endParaRPr>
            </a:p>
          </xdr:txBody>
        </xdr:sp>
      </mc:Fallback>
    </mc:AlternateContent>
    <xdr:clientData/>
  </xdr:oneCellAnchor>
  <xdr:oneCellAnchor>
    <xdr:from>
      <xdr:col>1</xdr:col>
      <xdr:colOff>0</xdr:colOff>
      <xdr:row>299</xdr:row>
      <xdr:rowOff>0</xdr:rowOff>
    </xdr:from>
    <xdr:ext cx="2717800" cy="314325"/>
    <mc:AlternateContent xmlns:mc="http://schemas.openxmlformats.org/markup-compatibility/2006" xmlns:a14="http://schemas.microsoft.com/office/drawing/2010/main">
      <mc:Choice Requires="a14">
        <xdr:sp macro="" textlink="">
          <xdr:nvSpPr>
            <xdr:cNvPr id="360" name="TextBox 359"/>
            <xdr:cNvSpPr txBox="1"/>
          </xdr:nvSpPr>
          <xdr:spPr>
            <a:xfrm>
              <a:off x="2124075" y="1271206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i="1">
                        <a:solidFill>
                          <a:schemeClr val="tx1"/>
                        </a:solidFill>
                        <a:effectLst/>
                        <a:latin typeface="Cambria Math"/>
                        <a:ea typeface="+mn-ea"/>
                        <a:cs typeface="+mn-cs"/>
                      </a:rPr>
                      <m:t>=</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𝑣</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oMath>
                </m:oMathPara>
              </a14:m>
              <a:endParaRPr lang="en-US" sz="1100"/>
            </a:p>
          </xdr:txBody>
        </xdr:sp>
      </mc:Choice>
      <mc:Fallback xmlns="">
        <xdr:sp macro="" textlink="">
          <xdr:nvSpPr>
            <xdr:cNvPr id="360" name="TextBox 359"/>
            <xdr:cNvSpPr txBox="1"/>
          </xdr:nvSpPr>
          <xdr:spPr>
            <a:xfrm>
              <a:off x="2124075" y="1271206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𝑃_(𝑒𝐻,𝑡𝑜𝑟)</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𝐻_(𝑒𝐻,𝑡𝑜𝑟)  𝑣_(𝑒𝐻,𝑡𝑜𝑟)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𝐻_(𝑒,𝑡𝑜𝑟)  </a:t>
              </a:r>
              <a:r>
                <a:rPr lang="en-US" sz="1100" i="0">
                  <a:solidFill>
                    <a:schemeClr val="tx1"/>
                  </a:solidFill>
                  <a:effectLst/>
                  <a:latin typeface="Cambria Math"/>
                  <a:ea typeface="+mn-ea"/>
                  <a:cs typeface="+mn-cs"/>
                </a:rPr>
                <a:t>𝑏</a:t>
              </a:r>
              <a:r>
                <a:rPr lang="en-US" sz="1100" b="0" i="0">
                  <a:solidFill>
                    <a:schemeClr val="tx1"/>
                  </a:solidFill>
                  <a:effectLst/>
                  <a:latin typeface="Cambria Math"/>
                  <a:ea typeface="+mn-ea"/>
                  <a:cs typeface="+mn-cs"/>
                </a:rPr>
                <a:t> 𝑐</a:t>
              </a:r>
              <a:endParaRPr lang="en-US" sz="1100"/>
            </a:p>
          </xdr:txBody>
        </xdr:sp>
      </mc:Fallback>
    </mc:AlternateContent>
    <xdr:clientData/>
  </xdr:oneCellAnchor>
  <xdr:oneCellAnchor>
    <xdr:from>
      <xdr:col>1</xdr:col>
      <xdr:colOff>0</xdr:colOff>
      <xdr:row>290</xdr:row>
      <xdr:rowOff>0</xdr:rowOff>
    </xdr:from>
    <xdr:ext cx="2717800" cy="495300"/>
    <mc:AlternateContent xmlns:mc="http://schemas.openxmlformats.org/markup-compatibility/2006" xmlns:a14="http://schemas.microsoft.com/office/drawing/2010/main">
      <mc:Choice Requires="a14">
        <xdr:sp macro="" textlink="">
          <xdr:nvSpPr>
            <xdr:cNvPr id="361" name="TextBox 360"/>
            <xdr:cNvSpPr txBox="1"/>
          </xdr:nvSpPr>
          <xdr:spPr>
            <a:xfrm>
              <a:off x="2124075" y="1237297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den>
                    </m:f>
                  </m:oMath>
                </m:oMathPara>
              </a14:m>
              <a:endParaRPr lang="en-US" sz="1100"/>
            </a:p>
          </xdr:txBody>
        </xdr:sp>
      </mc:Choice>
      <mc:Fallback xmlns="">
        <xdr:sp macro="" textlink="">
          <xdr:nvSpPr>
            <xdr:cNvPr id="361" name="TextBox 360"/>
            <xdr:cNvSpPr txBox="1"/>
          </xdr:nvSpPr>
          <xdr:spPr>
            <a:xfrm>
              <a:off x="2124075" y="1237297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1/√2</a:t>
              </a:r>
              <a:r>
                <a:rPr lang="el-GR" sz="1100" i="0">
                  <a:solidFill>
                    <a:schemeClr val="tx1"/>
                  </a:solidFill>
                  <a:effectLst/>
                  <a:latin typeface="Cambria Math"/>
                  <a:ea typeface="+mn-ea"/>
                  <a:cs typeface="+mn-cs"/>
                </a:rPr>
                <a:t>𝛼</a:t>
              </a:r>
              <a:endParaRPr lang="en-US" sz="1100"/>
            </a:p>
          </xdr:txBody>
        </xdr:sp>
      </mc:Fallback>
    </mc:AlternateContent>
    <xdr:clientData/>
  </xdr:oneCellAnchor>
  <xdr:oneCellAnchor>
    <xdr:from>
      <xdr:col>1</xdr:col>
      <xdr:colOff>0</xdr:colOff>
      <xdr:row>311</xdr:row>
      <xdr:rowOff>0</xdr:rowOff>
    </xdr:from>
    <xdr:ext cx="2717800" cy="457200"/>
    <mc:AlternateContent xmlns:mc="http://schemas.openxmlformats.org/markup-compatibility/2006" xmlns:a14="http://schemas.microsoft.com/office/drawing/2010/main">
      <mc:Choice Requires="a14">
        <xdr:sp macro="" textlink="">
          <xdr:nvSpPr>
            <xdr:cNvPr id="371" name="TextBox 370"/>
            <xdr:cNvSpPr txBox="1"/>
          </xdr:nvSpPr>
          <xdr:spPr>
            <a:xfrm>
              <a:off x="2124075" y="1316164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num>
                      <m:den>
                        <m:r>
                          <a:rPr lang="en-US" sz="110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𝑤</m:t>
                        </m:r>
                      </m:den>
                    </m:f>
                  </m:oMath>
                </m:oMathPara>
              </a14:m>
              <a:endParaRPr lang="en-US" sz="1100"/>
            </a:p>
          </xdr:txBody>
        </xdr:sp>
      </mc:Choice>
      <mc:Fallback xmlns="">
        <xdr:sp macro="" textlink="">
          <xdr:nvSpPr>
            <xdr:cNvPr id="371" name="TextBox 370"/>
            <xdr:cNvSpPr txBox="1"/>
          </xdr:nvSpPr>
          <xdr:spPr>
            <a:xfrm>
              <a:off x="2124075" y="1316164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𝐸_(𝑒,𝑡𝑜𝑟)  𝐻_(𝑒,𝑡𝑜𝑟)</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(𝑃_(𝑒𝐻,𝑡𝑜𝑟)  𝑃_(𝑒𝐸,𝑡𝑜𝑟))/(</a:t>
              </a:r>
              <a:r>
                <a:rPr lang="en-US" sz="1100" i="0">
                  <a:solidFill>
                    <a:schemeClr val="tx1"/>
                  </a:solidFill>
                  <a:effectLst/>
                  <a:latin typeface="Cambria Math"/>
                  <a:ea typeface="+mn-ea"/>
                  <a:cs typeface="+mn-cs"/>
                </a:rPr>
                <a:t>ℎ</a:t>
              </a:r>
              <a:r>
                <a:rPr lang="en-US" sz="1100" b="0" i="0">
                  <a:solidFill>
                    <a:schemeClr val="tx1"/>
                  </a:solidFill>
                  <a:effectLst/>
                  <a:latin typeface="Cambria Math"/>
                  <a:ea typeface="+mn-ea"/>
                  <a:cs typeface="+mn-cs"/>
                </a:rPr>
                <a:t> 𝑐^2  𝑤)</a:t>
              </a:r>
              <a:endParaRPr lang="en-US" sz="1100"/>
            </a:p>
          </xdr:txBody>
        </xdr:sp>
      </mc:Fallback>
    </mc:AlternateContent>
    <xdr:clientData/>
  </xdr:oneCellAnchor>
  <xdr:oneCellAnchor>
    <xdr:from>
      <xdr:col>1</xdr:col>
      <xdr:colOff>0</xdr:colOff>
      <xdr:row>292</xdr:row>
      <xdr:rowOff>0</xdr:rowOff>
    </xdr:from>
    <xdr:ext cx="2717800" cy="314325"/>
    <mc:AlternateContent xmlns:mc="http://schemas.openxmlformats.org/markup-compatibility/2006" xmlns:a14="http://schemas.microsoft.com/office/drawing/2010/main">
      <mc:Choice Requires="a14">
        <xdr:sp macro="" textlink="">
          <xdr:nvSpPr>
            <xdr:cNvPr id="385" name="TextBox 384"/>
            <xdr:cNvSpPr txBox="1"/>
          </xdr:nvSpPr>
          <xdr:spPr>
            <a:xfrm>
              <a:off x="2124075" y="124701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𝑣</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oMath>
                </m:oMathPara>
              </a14:m>
              <a:endParaRPr lang="en-US" sz="1100"/>
            </a:p>
          </xdr:txBody>
        </xdr:sp>
      </mc:Choice>
      <mc:Fallback xmlns="">
        <xdr:sp macro="" textlink="">
          <xdr:nvSpPr>
            <xdr:cNvPr id="385" name="TextBox 384"/>
            <xdr:cNvSpPr txBox="1"/>
          </xdr:nvSpPr>
          <xdr:spPr>
            <a:xfrm>
              <a:off x="2124075" y="1247013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𝑣_(𝑒𝐸,𝑡𝑜𝑟)=𝑐</a:t>
              </a:r>
              <a:endParaRPr lang="en-US" sz="1100"/>
            </a:p>
          </xdr:txBody>
        </xdr:sp>
      </mc:Fallback>
    </mc:AlternateContent>
    <xdr:clientData/>
  </xdr:oneCellAnchor>
  <xdr:oneCellAnchor>
    <xdr:from>
      <xdr:col>1</xdr:col>
      <xdr:colOff>0</xdr:colOff>
      <xdr:row>310</xdr:row>
      <xdr:rowOff>0</xdr:rowOff>
    </xdr:from>
    <xdr:ext cx="2717800" cy="342900"/>
    <mc:AlternateContent xmlns:mc="http://schemas.openxmlformats.org/markup-compatibility/2006" xmlns:a14="http://schemas.microsoft.com/office/drawing/2010/main">
      <mc:Choice Requires="a14">
        <xdr:sp macro="" textlink="">
          <xdr:nvSpPr>
            <xdr:cNvPr id="406" name="TextBox 405"/>
            <xdr:cNvSpPr txBox="1"/>
          </xdr:nvSpPr>
          <xdr:spPr>
            <a:xfrm>
              <a:off x="2124075" y="1312735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e>
                    </m:rad>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406" name="TextBox 405"/>
            <xdr:cNvSpPr txBox="1"/>
          </xdr:nvSpPr>
          <xdr:spPr>
            <a:xfrm>
              <a:off x="2124075" y="1312735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𝑃_(𝑒𝐸𝐻,𝑡𝑜𝑟)=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𝑃_(𝑒𝐻,𝑡𝑜𝑟)  𝑃_(𝑒𝐸,𝑡𝑜𝑟) )  </a:t>
              </a:r>
              <a:endParaRPr lang="en-US" sz="1100"/>
            </a:p>
          </xdr:txBody>
        </xdr:sp>
      </mc:Fallback>
    </mc:AlternateContent>
    <xdr:clientData/>
  </xdr:oneCellAnchor>
  <xdr:oneCellAnchor>
    <xdr:from>
      <xdr:col>1</xdr:col>
      <xdr:colOff>0</xdr:colOff>
      <xdr:row>293</xdr:row>
      <xdr:rowOff>0</xdr:rowOff>
    </xdr:from>
    <xdr:ext cx="2717800" cy="314325"/>
    <mc:AlternateContent xmlns:mc="http://schemas.openxmlformats.org/markup-compatibility/2006" xmlns:a14="http://schemas.microsoft.com/office/drawing/2010/main">
      <mc:Choice Requires="a14">
        <xdr:sp macro="" textlink="">
          <xdr:nvSpPr>
            <xdr:cNvPr id="428" name="TextBox 427"/>
            <xdr:cNvSpPr txBox="1"/>
          </xdr:nvSpPr>
          <xdr:spPr>
            <a:xfrm>
              <a:off x="2124075" y="125015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𝑣</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428" name="TextBox 427"/>
            <xdr:cNvSpPr txBox="1"/>
          </xdr:nvSpPr>
          <xdr:spPr>
            <a:xfrm>
              <a:off x="2124075" y="1250156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𝑣_(𝑒𝐻,𝑡𝑜𝑟)=𝑐 </a:t>
              </a:r>
              <a:endParaRPr lang="en-US" sz="1100"/>
            </a:p>
          </xdr:txBody>
        </xdr:sp>
      </mc:Fallback>
    </mc:AlternateContent>
    <xdr:clientData/>
  </xdr:oneCellAnchor>
  <xdr:oneCellAnchor>
    <xdr:from>
      <xdr:col>1</xdr:col>
      <xdr:colOff>0</xdr:colOff>
      <xdr:row>291</xdr:row>
      <xdr:rowOff>0</xdr:rowOff>
    </xdr:from>
    <xdr:ext cx="2717800" cy="476250"/>
    <mc:AlternateContent xmlns:mc="http://schemas.openxmlformats.org/markup-compatibility/2006" xmlns:a14="http://schemas.microsoft.com/office/drawing/2010/main">
      <mc:Choice Requires="a14">
        <xdr:sp macro="" textlink="">
          <xdr:nvSpPr>
            <xdr:cNvPr id="445" name="TextBox 444"/>
            <xdr:cNvSpPr txBox="1"/>
          </xdr:nvSpPr>
          <xdr:spPr>
            <a:xfrm>
              <a:off x="2124075" y="1242250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𝑤</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e>
                    </m:rad>
                  </m:oMath>
                </m:oMathPara>
              </a14:m>
              <a:endParaRPr lang="en-US" sz="1100"/>
            </a:p>
          </xdr:txBody>
        </xdr:sp>
      </mc:Choice>
      <mc:Fallback xmlns="">
        <xdr:sp macro="" textlink="">
          <xdr:nvSpPr>
            <xdr:cNvPr id="445" name="TextBox 444"/>
            <xdr:cNvSpPr txBox="1"/>
          </xdr:nvSpPr>
          <xdr:spPr>
            <a:xfrm>
              <a:off x="2124075" y="1242250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𝑎=</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𝑤/2</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321</xdr:row>
      <xdr:rowOff>0</xdr:rowOff>
    </xdr:from>
    <xdr:ext cx="2717800" cy="495300"/>
    <mc:AlternateContent xmlns:mc="http://schemas.openxmlformats.org/markup-compatibility/2006">
      <mc:Choice xmlns:a14="http://schemas.microsoft.com/office/drawing/2010/main" Requires="a14">
        <xdr:sp macro="" textlink="">
          <xdr:nvSpPr>
            <xdr:cNvPr id="447" name="TextBox 446"/>
            <xdr:cNvSpPr txBox="1"/>
          </xdr:nvSpPr>
          <xdr:spPr>
            <a:xfrm>
              <a:off x="2124075" y="1358265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𝐸</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𝑡𝑜𝑟</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𝑠𝑝h</m:t>
                        </m:r>
                      </m:sub>
                    </m:sSub>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dr:sp macro="" textlink="">
          <xdr:nvSpPr>
            <xdr:cNvPr id="447" name="TextBox 446"/>
            <xdr:cNvSpPr txBox="1"/>
          </xdr:nvSpPr>
          <xdr:spPr>
            <a:xfrm>
              <a:off x="2124075" y="1358265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〗_(𝐸</a:t>
              </a:r>
              <a:r>
                <a:rPr lang="en-US" sz="1100" b="0" i="0">
                  <a:solidFill>
                    <a:schemeClr val="tx1"/>
                  </a:solidFill>
                  <a:effectLst/>
                  <a:latin typeface="+mn-lt"/>
                  <a:ea typeface="+mn-ea"/>
                  <a:cs typeface="+mn-cs"/>
                </a:rPr>
                <a:t>,𝑡𝑜𝑟,𝑠𝑝ℎ</a:t>
              </a:r>
              <a:r>
                <a:rPr lang="en-US" sz="1100" b="0" i="0">
                  <a:solidFill>
                    <a:schemeClr val="tx1"/>
                  </a:solidFill>
                  <a:effectLst/>
                  <a:latin typeface="Cambria Math"/>
                  <a:ea typeface="+mn-ea"/>
                  <a:cs typeface="+mn-cs"/>
                </a:rPr>
                <a:t>)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𝜆_𝑒〗^3)/(6〖 𝜋〗^2 )</a:t>
              </a:r>
              <a:endParaRPr lang="en-US">
                <a:effectLst/>
              </a:endParaRPr>
            </a:p>
          </xdr:txBody>
        </xdr:sp>
      </mc:Fallback>
    </mc:AlternateContent>
    <xdr:clientData/>
  </xdr:oneCellAnchor>
  <xdr:oneCellAnchor>
    <xdr:from>
      <xdr:col>1</xdr:col>
      <xdr:colOff>0</xdr:colOff>
      <xdr:row>322</xdr:row>
      <xdr:rowOff>0</xdr:rowOff>
    </xdr:from>
    <xdr:ext cx="2717800" cy="476250"/>
    <mc:AlternateContent xmlns:mc="http://schemas.openxmlformats.org/markup-compatibility/2006">
      <mc:Choice xmlns:a14="http://schemas.microsoft.com/office/drawing/2010/main" Requires="a14">
        <xdr:sp macro="" textlink="">
          <xdr:nvSpPr>
            <xdr:cNvPr id="451" name="TextBox 450"/>
            <xdr:cNvSpPr txBox="1"/>
          </xdr:nvSpPr>
          <xdr:spPr>
            <a:xfrm>
              <a:off x="2124075" y="1363218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𝐸</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𝑡𝑜𝑟</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𝑠𝑝h</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6 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4</m:t>
                            </m:r>
                          </m:sup>
                        </m:sSup>
                      </m:num>
                      <m:den>
                        <m:r>
                          <a:rPr lang="en-US" sz="1100" b="0" i="1">
                            <a:solidFill>
                              <a:schemeClr val="tx1"/>
                            </a:solidFill>
                            <a:effectLst/>
                            <a:latin typeface="Cambria Math"/>
                            <a:ea typeface="+mn-ea"/>
                            <a:cs typeface="+mn-cs"/>
                          </a:rPr>
                          <m:t>128 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4</m:t>
                            </m:r>
                          </m:sup>
                        </m:sSup>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3 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4</m:t>
                            </m:r>
                          </m:sup>
                        </m:sSup>
                      </m:num>
                      <m:den>
                        <m:r>
                          <a:rPr lang="en-US" sz="1100" b="0" i="1">
                            <a:solidFill>
                              <a:schemeClr val="tx1"/>
                            </a:solidFill>
                            <a:effectLst/>
                            <a:latin typeface="Cambria Math"/>
                            <a:ea typeface="+mn-ea"/>
                            <a:cs typeface="+mn-cs"/>
                          </a:rPr>
                          <m:t>64 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4</m:t>
                            </m:r>
                          </m:sup>
                        </m:sSup>
                      </m:den>
                    </m:f>
                  </m:oMath>
                </m:oMathPara>
              </a14:m>
              <a:endParaRPr lang="en-US">
                <a:effectLst/>
              </a:endParaRPr>
            </a:p>
          </xdr:txBody>
        </xdr:sp>
      </mc:Choice>
      <mc:Fallback>
        <xdr:sp macro="" textlink="">
          <xdr:nvSpPr>
            <xdr:cNvPr id="451" name="TextBox 450"/>
            <xdr:cNvSpPr txBox="1"/>
          </xdr:nvSpPr>
          <xdr:spPr>
            <a:xfrm>
              <a:off x="2124075" y="1363218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〗_(𝐸</a:t>
              </a:r>
              <a:r>
                <a:rPr lang="en-US" sz="1100" b="0" i="0">
                  <a:solidFill>
                    <a:schemeClr val="tx1"/>
                  </a:solidFill>
                  <a:effectLst/>
                  <a:latin typeface="+mn-lt"/>
                  <a:ea typeface="+mn-ea"/>
                  <a:cs typeface="+mn-cs"/>
                </a:rPr>
                <a:t>,𝑡𝑜𝑟,𝑠𝑝ℎ</a:t>
              </a:r>
              <a:r>
                <a:rPr lang="en-US" sz="1100" b="0" i="0">
                  <a:solidFill>
                    <a:schemeClr val="tx1"/>
                  </a:solidFill>
                  <a:effectLst/>
                  <a:latin typeface="Cambria Math"/>
                  <a:ea typeface="+mn-ea"/>
                  <a:cs typeface="+mn-cs"/>
                </a:rPr>
                <a:t>)=〖6 𝜋〗^4/(128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〗^4 )=  〖3 𝜋〗^4/(64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^4 )</a:t>
              </a:r>
              <a:endParaRPr lang="en-US">
                <a:effectLst/>
              </a:endParaRPr>
            </a:p>
          </xdr:txBody>
        </xdr:sp>
      </mc:Fallback>
    </mc:AlternateContent>
    <xdr:clientData/>
  </xdr:oneCellAnchor>
  <xdr:oneCellAnchor>
    <xdr:from>
      <xdr:col>1</xdr:col>
      <xdr:colOff>0</xdr:colOff>
      <xdr:row>324</xdr:row>
      <xdr:rowOff>0</xdr:rowOff>
    </xdr:from>
    <xdr:ext cx="2717800" cy="495300"/>
    <mc:AlternateContent xmlns:mc="http://schemas.openxmlformats.org/markup-compatibility/2006">
      <mc:Choice xmlns:a14="http://schemas.microsoft.com/office/drawing/2010/main" Requires="a14">
        <xdr:sp macro="" textlink="">
          <xdr:nvSpPr>
            <xdr:cNvPr id="452" name="TextBox 451"/>
            <xdr:cNvSpPr txBox="1"/>
          </xdr:nvSpPr>
          <xdr:spPr>
            <a:xfrm>
              <a:off x="2124075" y="137121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r>
                      <a:rPr lang="el-GR" sz="1100" i="1">
                        <a:solidFill>
                          <a:schemeClr val="tx1"/>
                        </a:solidFill>
                        <a:effectLst/>
                        <a:latin typeface="Cambria Math"/>
                        <a:ea typeface="+mn-ea"/>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𝐻</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𝑡𝑜𝑟</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𝑠𝑝h</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oMath>
                </m:oMathPara>
              </a14:m>
              <a:endParaRPr lang="en-US" sz="1100"/>
            </a:p>
          </xdr:txBody>
        </xdr:sp>
      </mc:Choice>
      <mc:Fallback>
        <xdr:sp macro="" textlink="">
          <xdr:nvSpPr>
            <xdr:cNvPr id="452" name="TextBox 451"/>
            <xdr:cNvSpPr txBox="1"/>
          </xdr:nvSpPr>
          <xdr:spPr>
            <a:xfrm>
              <a:off x="2124075" y="137121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〖𝜆_𝑒〗^3)/(4 𝜋)</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〗_(𝐻</a:t>
              </a:r>
              <a:r>
                <a:rPr lang="en-US" sz="1100" b="0" i="0">
                  <a:solidFill>
                    <a:schemeClr val="tx1"/>
                  </a:solidFill>
                  <a:effectLst/>
                  <a:latin typeface="+mn-lt"/>
                  <a:ea typeface="+mn-ea"/>
                  <a:cs typeface="+mn-cs"/>
                </a:rPr>
                <a:t>,𝑡𝑜𝑟,𝑠𝑝ℎ</a:t>
              </a:r>
              <a:r>
                <a:rPr lang="en-US" sz="1100" b="0" i="0">
                  <a:solidFill>
                    <a:schemeClr val="tx1"/>
                  </a:solidFill>
                  <a:effectLst/>
                  <a:latin typeface="Cambria Math"/>
                  <a:ea typeface="+mn-ea"/>
                  <a:cs typeface="+mn-cs"/>
                </a:rPr>
                <a:t>)   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𝜆〗_𝑒〗^3)/(8 𝜋^3  )</a:t>
              </a:r>
              <a:endParaRPr lang="en-US" sz="1100"/>
            </a:p>
          </xdr:txBody>
        </xdr:sp>
      </mc:Fallback>
    </mc:AlternateContent>
    <xdr:clientData/>
  </xdr:oneCellAnchor>
  <xdr:oneCellAnchor>
    <xdr:from>
      <xdr:col>1</xdr:col>
      <xdr:colOff>0</xdr:colOff>
      <xdr:row>325</xdr:row>
      <xdr:rowOff>0</xdr:rowOff>
    </xdr:from>
    <xdr:ext cx="2717800" cy="457200"/>
    <mc:AlternateContent xmlns:mc="http://schemas.openxmlformats.org/markup-compatibility/2006">
      <mc:Choice xmlns:a14="http://schemas.microsoft.com/office/drawing/2010/main" Requires="a14">
        <xdr:sp macro="" textlink="">
          <xdr:nvSpPr>
            <xdr:cNvPr id="453" name="TextBox 452"/>
            <xdr:cNvSpPr txBox="1"/>
          </xdr:nvSpPr>
          <xdr:spPr>
            <a:xfrm>
              <a:off x="2124075" y="1376172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𝐻</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𝑡𝑜𝑟</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𝑠𝑝h</m:t>
                        </m:r>
                      </m:sub>
                    </m:sSub>
                    <m:r>
                      <a:rPr lang="en-US" sz="1100" b="0" i="1">
                        <a:solidFill>
                          <a:schemeClr val="tx1"/>
                        </a:solidFill>
                        <a:effectLst/>
                        <a:latin typeface="Cambria Math"/>
                        <a:ea typeface="+mn-ea"/>
                        <a:cs typeface="+mn-cs"/>
                      </a:rPr>
                      <m:t> =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3 </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2 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dr:sp macro="" textlink="">
          <xdr:nvSpPr>
            <xdr:cNvPr id="453" name="TextBox 452"/>
            <xdr:cNvSpPr txBox="1"/>
          </xdr:nvSpPr>
          <xdr:spPr>
            <a:xfrm>
              <a:off x="2124075" y="13761720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〗_(𝐻</a:t>
              </a:r>
              <a:r>
                <a:rPr lang="en-US" sz="1100" b="0" i="0">
                  <a:solidFill>
                    <a:schemeClr val="tx1"/>
                  </a:solidFill>
                  <a:effectLst/>
                  <a:latin typeface="+mn-lt"/>
                  <a:ea typeface="+mn-ea"/>
                  <a:cs typeface="+mn-cs"/>
                </a:rPr>
                <a:t>,𝑡𝑜𝑟,𝑠𝑝ℎ</a:t>
              </a:r>
              <a:r>
                <a:rPr lang="en-US" sz="1100" b="0" i="0">
                  <a:solidFill>
                    <a:schemeClr val="tx1"/>
                  </a:solidFill>
                  <a:effectLst/>
                  <a:latin typeface="Cambria Math"/>
                  <a:ea typeface="+mn-ea"/>
                  <a:cs typeface="+mn-cs"/>
                </a:rPr>
                <a:t>)  =  (3 𝜋)/(2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endParaRPr lang="en-US" sz="1100"/>
            </a:p>
          </xdr:txBody>
        </xdr:sp>
      </mc:Fallback>
    </mc:AlternateContent>
    <xdr:clientData/>
  </xdr:oneCellAnchor>
  <xdr:oneCellAnchor>
    <xdr:from>
      <xdr:col>1</xdr:col>
      <xdr:colOff>0</xdr:colOff>
      <xdr:row>315</xdr:row>
      <xdr:rowOff>0</xdr:rowOff>
    </xdr:from>
    <xdr:ext cx="2717800" cy="495300"/>
    <mc:AlternateContent xmlns:mc="http://schemas.openxmlformats.org/markup-compatibility/2006" xmlns:a14="http://schemas.microsoft.com/office/drawing/2010/main">
      <mc:Choice Requires="a14">
        <xdr:sp macro="" textlink="">
          <xdr:nvSpPr>
            <xdr:cNvPr id="454" name="TextBox 453"/>
            <xdr:cNvSpPr txBox="1"/>
          </xdr:nvSpPr>
          <xdr:spPr>
            <a:xfrm>
              <a:off x="2124075" y="133311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a:ea typeface="Cambria Math" pitchFamily="18" charset="0"/>
                            <a:cs typeface="+mn-cs"/>
                          </a:rPr>
                          <m:t>𝐻</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pitchFamily="18" charset="0"/>
                            <a:ea typeface="Cambria Math" pitchFamily="18" charset="0"/>
                            <a:cs typeface="+mn-cs"/>
                          </a:rPr>
                          <m:t>128 </m:t>
                        </m:r>
                        <m:r>
                          <a:rPr lang="el-GR" sz="1100" i="1">
                            <a:solidFill>
                              <a:schemeClr val="tx1"/>
                            </a:solidFill>
                            <a:effectLst/>
                            <a:latin typeface="Cambria Math" pitchFamily="18" charset="0"/>
                            <a:ea typeface="Cambria Math" pitchFamily="18" charset="0"/>
                            <a:cs typeface="+mn-cs"/>
                          </a:rPr>
                          <m:t>𝛼</m:t>
                        </m:r>
                      </m:den>
                    </m:f>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latin typeface="Cambria Math" pitchFamily="18" charset="0"/>
                <a:ea typeface="Cambria Math" pitchFamily="18" charset="0"/>
              </a:endParaRPr>
            </a:p>
          </xdr:txBody>
        </xdr:sp>
      </mc:Choice>
      <mc:Fallback xmlns="">
        <xdr:sp macro="" textlink="">
          <xdr:nvSpPr>
            <xdr:cNvPr id="454" name="TextBox 453"/>
            <xdr:cNvSpPr txBox="1"/>
          </xdr:nvSpPr>
          <xdr:spPr>
            <a:xfrm>
              <a:off x="2124075" y="1333119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a:t>
              </a:r>
              <a:r>
                <a:rPr lang="en-US" sz="1100" b="0" i="0">
                  <a:solidFill>
                    <a:schemeClr val="tx1"/>
                  </a:solidFill>
                  <a:effectLst/>
                  <a:latin typeface="Cambria Math"/>
                  <a:ea typeface="Cambria Math" pitchFamily="18" charset="0"/>
                  <a:cs typeface="+mn-cs"/>
                </a:rPr>
                <a:t>𝐻</a:t>
              </a:r>
              <a:r>
                <a:rPr lang="en-US" sz="1100" b="0" i="0">
                  <a:solidFill>
                    <a:schemeClr val="tx1"/>
                  </a:solidFill>
                  <a:effectLst/>
                  <a:latin typeface="Cambria Math" pitchFamily="18" charset="0"/>
                  <a:ea typeface="Cambria Math" pitchFamily="18" charset="0"/>
                  <a:cs typeface="+mn-cs"/>
                </a:rPr>
                <a:t>,𝑡𝑜𝑟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mn-ea"/>
                  <a:cs typeface="+mn-cs"/>
                </a:rPr>
                <a:t> 〖𝜆_𝑒〗^3</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128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_(𝑒,𝑡𝑜𝑟)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〖𝜆_𝑒〗^3)/(4 𝜋)=𝑉_(𝑒,𝑡𝑜𝑟)</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316</xdr:row>
      <xdr:rowOff>0</xdr:rowOff>
    </xdr:from>
    <xdr:ext cx="2717800" cy="476250"/>
    <mc:AlternateContent xmlns:mc="http://schemas.openxmlformats.org/markup-compatibility/2006" xmlns:a14="http://schemas.microsoft.com/office/drawing/2010/main">
      <mc:Choice Requires="a14">
        <xdr:sp macro="" textlink="">
          <xdr:nvSpPr>
            <xdr:cNvPr id="455" name="TextBox 454"/>
            <xdr:cNvSpPr txBox="1"/>
          </xdr:nvSpPr>
          <xdr:spPr>
            <a:xfrm>
              <a:off x="2124075" y="1338072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pitchFamily="18" charset="0"/>
                                <a:ea typeface="Cambria Math" pitchFamily="18" charset="0"/>
                                <a:cs typeface="+mn-cs"/>
                              </a:rPr>
                              <m:t>2</m:t>
                            </m:r>
                          </m:sup>
                        </m:sSup>
                      </m:num>
                      <m:den>
                        <m:r>
                          <a:rPr lang="en-US" sz="1100" b="0" i="1">
                            <a:solidFill>
                              <a:schemeClr val="tx1"/>
                            </a:solidFill>
                            <a:effectLst/>
                            <a:latin typeface="Cambria Math" pitchFamily="18" charset="0"/>
                            <a:ea typeface="Cambria Math" pitchFamily="18" charset="0"/>
                            <a:cs typeface="+mn-cs"/>
                          </a:rPr>
                          <m:t>128 </m:t>
                        </m:r>
                        <m:r>
                          <a:rPr lang="el-GR" sz="1100" i="1">
                            <a:solidFill>
                              <a:schemeClr val="tx1"/>
                            </a:solidFill>
                            <a:effectLst/>
                            <a:latin typeface="Cambria Math" pitchFamily="18" charset="0"/>
                            <a:ea typeface="Cambria Math" pitchFamily="18" charset="0"/>
                            <a:cs typeface="+mn-cs"/>
                          </a:rPr>
                          <m:t>𝛼</m:t>
                        </m:r>
                      </m:den>
                    </m:f>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oMath>
                </m:oMathPara>
              </a14:m>
              <a:endParaRPr lang="en-US">
                <a:effectLst/>
                <a:latin typeface="Cambria Math" pitchFamily="18" charset="0"/>
                <a:ea typeface="Cambria Math" pitchFamily="18" charset="0"/>
              </a:endParaRPr>
            </a:p>
          </xdr:txBody>
        </xdr:sp>
      </mc:Choice>
      <mc:Fallback xmlns="">
        <xdr:sp macro="" textlink="">
          <xdr:nvSpPr>
            <xdr:cNvPr id="455" name="TextBox 454"/>
            <xdr:cNvSpPr txBox="1"/>
          </xdr:nvSpPr>
          <xdr:spPr>
            <a:xfrm>
              <a:off x="2124075" y="13380720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𝜋</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128 </a:t>
              </a:r>
              <a:r>
                <a:rPr lang="el-GR" sz="1100" i="0">
                  <a:solidFill>
                    <a:schemeClr val="tx1"/>
                  </a:solidFill>
                  <a:effectLst/>
                  <a:latin typeface="Cambria Math" pitchFamily="18" charset="0"/>
                  <a:ea typeface="Cambria Math" pitchFamily="18" charset="0"/>
                  <a:cs typeface="+mn-cs"/>
                </a:rPr>
                <a:t>𝛼</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_(𝑒,𝑡𝑜𝑟) </a:t>
              </a:r>
              <a:r>
                <a:rPr lang="el-GR" sz="1100" i="0">
                  <a:solidFill>
                    <a:schemeClr val="tx1"/>
                  </a:solidFill>
                  <a:effectLst/>
                  <a:latin typeface="Cambria Math"/>
                  <a:ea typeface="+mn-ea"/>
                  <a:cs typeface="+mn-cs"/>
                </a:rPr>
                <a:t> 𝛼</a:t>
              </a:r>
              <a:r>
                <a:rPr lang="en-US" sz="1100" b="0" i="0">
                  <a:solidFill>
                    <a:schemeClr val="tx1"/>
                  </a:solidFill>
                  <a:effectLst/>
                  <a:latin typeface="Cambria Math"/>
                  <a:ea typeface="+mn-ea"/>
                  <a:cs typeface="+mn-cs"/>
                </a:rPr>
                <a:t>/(4 𝜋)</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317</xdr:row>
      <xdr:rowOff>0</xdr:rowOff>
    </xdr:from>
    <xdr:ext cx="2717800" cy="476250"/>
    <mc:AlternateContent xmlns:mc="http://schemas.openxmlformats.org/markup-compatibility/2006" xmlns:a14="http://schemas.microsoft.com/office/drawing/2010/main">
      <mc:Choice Requires="a14">
        <xdr:sp macro="" textlink="">
          <xdr:nvSpPr>
            <xdr:cNvPr id="456" name="TextBox 455"/>
            <xdr:cNvSpPr txBox="1"/>
          </xdr:nvSpPr>
          <xdr:spPr>
            <a:xfrm>
              <a:off x="2124075" y="1342834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Cambria Math" pitchFamily="18" charset="0"/>
                            <a:cs typeface="+mn-cs"/>
                          </a:rPr>
                        </m:ctrlPr>
                      </m:fPr>
                      <m:num>
                        <m:sSup>
                          <m:sSupPr>
                            <m:ctrlPr>
                              <a:rPr lang="en-US" sz="1100" b="0" i="1">
                                <a:solidFill>
                                  <a:schemeClr val="tx1"/>
                                </a:solidFill>
                                <a:effectLst/>
                                <a:latin typeface="Cambria Math"/>
                                <a:ea typeface="Cambria Math" pitchFamily="18" charset="0"/>
                                <a:cs typeface="+mn-cs"/>
                              </a:rPr>
                            </m:ctrlPr>
                          </m:sSupPr>
                          <m:e>
                            <m:r>
                              <a:rPr lang="en-US" sz="1100" b="0" i="1">
                                <a:solidFill>
                                  <a:schemeClr val="tx1"/>
                                </a:solidFill>
                                <a:effectLst/>
                                <a:latin typeface="Cambria Math" pitchFamily="18" charset="0"/>
                                <a:ea typeface="Cambria Math" pitchFamily="18" charset="0"/>
                                <a:cs typeface="+mn-cs"/>
                              </a:rPr>
                              <m:t>𝜋</m:t>
                            </m:r>
                          </m:e>
                          <m:sup>
                            <m:r>
                              <a:rPr lang="en-US" sz="1100" b="0" i="1">
                                <a:solidFill>
                                  <a:schemeClr val="tx1"/>
                                </a:solidFill>
                                <a:effectLst/>
                                <a:latin typeface="Cambria Math"/>
                                <a:ea typeface="Cambria Math" pitchFamily="18" charset="0"/>
                                <a:cs typeface="+mn-cs"/>
                              </a:rPr>
                              <m:t>3</m:t>
                            </m:r>
                          </m:sup>
                        </m:sSup>
                      </m:num>
                      <m:den>
                        <m:r>
                          <a:rPr lang="en-US" sz="1100" b="0" i="1">
                            <a:solidFill>
                              <a:schemeClr val="tx1"/>
                            </a:solidFill>
                            <a:effectLst/>
                            <a:latin typeface="Cambria Math"/>
                            <a:ea typeface="Cambria Math" pitchFamily="18" charset="0"/>
                            <a:cs typeface="+mn-cs"/>
                          </a:rPr>
                          <m:t>3</m:t>
                        </m:r>
                        <m:r>
                          <a:rPr lang="en-US" sz="1100" b="0" i="1">
                            <a:solidFill>
                              <a:schemeClr val="tx1"/>
                            </a:solidFill>
                            <a:effectLst/>
                            <a:latin typeface="Cambria Math" pitchFamily="18" charset="0"/>
                            <a:ea typeface="Cambria Math" pitchFamily="18" charset="0"/>
                            <a:cs typeface="+mn-cs"/>
                          </a:rPr>
                          <m:t>2 </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oMath>
                </m:oMathPara>
              </a14:m>
              <a:endParaRPr lang="en-US">
                <a:effectLst/>
                <a:latin typeface="Cambria Math" pitchFamily="18" charset="0"/>
                <a:ea typeface="Cambria Math" pitchFamily="18" charset="0"/>
              </a:endParaRPr>
            </a:p>
          </xdr:txBody>
        </xdr:sp>
      </mc:Choice>
      <mc:Fallback xmlns="">
        <xdr:sp macro="" textlink="">
          <xdr:nvSpPr>
            <xdr:cNvPr id="456" name="TextBox 455"/>
            <xdr:cNvSpPr txBox="1"/>
          </xdr:nvSpPr>
          <xdr:spPr>
            <a:xfrm>
              <a:off x="2124075" y="1342834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_(𝑒,𝑡𝑜𝑟)=</a:t>
              </a:r>
              <a:r>
                <a:rPr lang="en-US" sz="1100" b="0" i="0">
                  <a:solidFill>
                    <a:schemeClr val="tx1"/>
                  </a:solidFill>
                  <a:effectLst/>
                  <a:latin typeface="Cambria Math" pitchFamily="18" charset="0"/>
                  <a:ea typeface="Cambria Math" pitchFamily="18" charset="0"/>
                  <a:cs typeface="+mn-cs"/>
                </a:rPr>
                <a:t>𝜋</a:t>
              </a:r>
              <a:r>
                <a:rPr lang="en-US" sz="1100" b="0" i="0">
                  <a:solidFill>
                    <a:schemeClr val="tx1"/>
                  </a:solidFill>
                  <a:effectLst/>
                  <a:latin typeface="Cambria Math"/>
                  <a:ea typeface="Cambria Math" pitchFamily="18" charset="0"/>
                  <a:cs typeface="+mn-cs"/>
                </a:rPr>
                <a:t>^3/(3</a:t>
              </a:r>
              <a:r>
                <a:rPr lang="en-US" sz="1100" b="0" i="0">
                  <a:solidFill>
                    <a:schemeClr val="tx1"/>
                  </a:solidFill>
                  <a:effectLst/>
                  <a:latin typeface="Cambria Math" pitchFamily="18" charset="0"/>
                  <a:ea typeface="Cambria Math" pitchFamily="18" charset="0"/>
                  <a:cs typeface="+mn-cs"/>
                </a:rPr>
                <a:t>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a:t>
              </a:r>
              <a:r>
                <a:rPr lang="en-US" sz="1100" b="0" i="0">
                  <a:solidFill>
                    <a:schemeClr val="tx1"/>
                  </a:solidFill>
                  <a:effectLst/>
                  <a:latin typeface="Cambria Math"/>
                  <a:ea typeface="Cambria Math" pitchFamily="18" charset="0"/>
                  <a:cs typeface="+mn-cs"/>
                </a:rPr>
                <a:t>)</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313</xdr:row>
      <xdr:rowOff>0</xdr:rowOff>
    </xdr:from>
    <xdr:ext cx="2717800" cy="495300"/>
    <mc:AlternateContent xmlns:mc="http://schemas.openxmlformats.org/markup-compatibility/2006" xmlns:a14="http://schemas.microsoft.com/office/drawing/2010/main">
      <mc:Choice Requires="a14">
        <xdr:sp macro="" textlink="">
          <xdr:nvSpPr>
            <xdr:cNvPr id="464" name="TextBox 463"/>
            <xdr:cNvSpPr txBox="1"/>
          </xdr:nvSpPr>
          <xdr:spPr>
            <a:xfrm>
              <a:off x="2124075" y="132321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a:effectLst/>
              </a:endParaRPr>
            </a:p>
          </xdr:txBody>
        </xdr:sp>
      </mc:Choice>
      <mc:Fallback xmlns="">
        <xdr:sp macro="" textlink="">
          <xdr:nvSpPr>
            <xdr:cNvPr id="464" name="TextBox 463"/>
            <xdr:cNvSpPr txBox="1"/>
          </xdr:nvSpPr>
          <xdr:spPr>
            <a:xfrm>
              <a:off x="2124075" y="1323213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𝑉_(𝑒𝐸,𝑡𝑜𝑟)=𝑉_(𝑒𝐻,𝑡𝑜𝑟)=  (𝜋^2 〖𝜆_𝑒〗^3)/(128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a:effectLst/>
              </a:endParaRPr>
            </a:p>
          </xdr:txBody>
        </xdr:sp>
      </mc:Fallback>
    </mc:AlternateContent>
    <xdr:clientData/>
  </xdr:oneCellAnchor>
  <xdr:oneCellAnchor>
    <xdr:from>
      <xdr:col>1</xdr:col>
      <xdr:colOff>0</xdr:colOff>
      <xdr:row>314</xdr:row>
      <xdr:rowOff>0</xdr:rowOff>
    </xdr:from>
    <xdr:ext cx="2717800" cy="495300"/>
    <mc:AlternateContent xmlns:mc="http://schemas.openxmlformats.org/markup-compatibility/2006" xmlns:a14="http://schemas.microsoft.com/office/drawing/2010/main">
      <mc:Choice Requires="a14">
        <xdr:sp macro="" textlink="">
          <xdr:nvSpPr>
            <xdr:cNvPr id="465" name="TextBox 464"/>
            <xdr:cNvSpPr txBox="1"/>
          </xdr:nvSpPr>
          <xdr:spPr>
            <a:xfrm>
              <a:off x="2124075" y="1328166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4 </m:t>
                        </m:r>
                        <m:r>
                          <a:rPr lang="en-US" sz="1100" b="0" i="1">
                            <a:solidFill>
                              <a:schemeClr val="tx1"/>
                            </a:solidFill>
                            <a:effectLst/>
                            <a:latin typeface="Cambria Math"/>
                            <a:ea typeface="+mn-ea"/>
                            <a:cs typeface="+mn-cs"/>
                          </a:rPr>
                          <m:t>𝜋</m:t>
                        </m:r>
                      </m:den>
                    </m:f>
                  </m:oMath>
                </m:oMathPara>
              </a14:m>
              <a:endParaRPr lang="en-US">
                <a:effectLst/>
              </a:endParaRPr>
            </a:p>
          </xdr:txBody>
        </xdr:sp>
      </mc:Choice>
      <mc:Fallback xmlns="">
        <xdr:sp macro="" textlink="">
          <xdr:nvSpPr>
            <xdr:cNvPr id="465" name="TextBox 464"/>
            <xdr:cNvSpPr txBox="1"/>
          </xdr:nvSpPr>
          <xdr:spPr>
            <a:xfrm>
              <a:off x="2124075" y="13281660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𝑉_(𝑒,𝑡𝑜𝑟)= </a:t>
              </a:r>
              <a:r>
                <a:rPr lang="el-GR"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〖𝜆_𝑒〗^3)/(4 𝜋)</a:t>
              </a:r>
              <a:endParaRPr lang="en-US">
                <a:effectLst/>
              </a:endParaRPr>
            </a:p>
          </xdr:txBody>
        </xdr:sp>
      </mc:Fallback>
    </mc:AlternateContent>
    <xdr:clientData/>
  </xdr:oneCellAnchor>
  <xdr:oneCellAnchor>
    <xdr:from>
      <xdr:col>1</xdr:col>
      <xdr:colOff>0</xdr:colOff>
      <xdr:row>320</xdr:row>
      <xdr:rowOff>0</xdr:rowOff>
    </xdr:from>
    <xdr:ext cx="2717800" cy="323850"/>
    <mc:AlternateContent xmlns:mc="http://schemas.openxmlformats.org/markup-compatibility/2006">
      <mc:Choice xmlns:a14="http://schemas.microsoft.com/office/drawing/2010/main" Requires="a14">
        <xdr:sp macro="" textlink="">
          <xdr:nvSpPr>
            <xdr:cNvPr id="466" name="TextBox 465"/>
            <xdr:cNvSpPr txBox="1"/>
          </xdr:nvSpPr>
          <xdr:spPr>
            <a:xfrm>
              <a:off x="2124075" y="1355026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𝑒𝐸</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l-GR" sz="1100" i="1">
                        <a:solidFill>
                          <a:schemeClr val="tx1"/>
                        </a:solidFill>
                        <a:effectLst/>
                        <a:latin typeface="Cambria Math" pitchFamily="18" charset="0"/>
                        <a:ea typeface="Cambria Math" pitchFamily="18" charset="0"/>
                        <a:cs typeface="+mn-cs"/>
                      </a:rPr>
                      <m:t>=</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oMath>
                </m:oMathPara>
              </a14:m>
              <a:endParaRPr lang="en-US">
                <a:effectLst/>
                <a:latin typeface="Cambria Math" pitchFamily="18" charset="0"/>
                <a:ea typeface="Cambria Math" pitchFamily="18" charset="0"/>
              </a:endParaRPr>
            </a:p>
          </xdr:txBody>
        </xdr:sp>
      </mc:Choice>
      <mc:Fallback>
        <xdr:sp macro="" textlink="">
          <xdr:nvSpPr>
            <xdr:cNvPr id="466" name="TextBox 465"/>
            <xdr:cNvSpPr txBox="1"/>
          </xdr:nvSpPr>
          <xdr:spPr>
            <a:xfrm>
              <a:off x="2124075" y="1355026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𝑒𝐸,𝑡𝑜𝑟</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mn-ea"/>
                  <a:cs typeface="+mn-cs"/>
                </a:rPr>
                <a:t>〖 </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〗_(𝐸,𝑡𝑜𝑟,𝑠𝑝ℎ) 𝑉_(𝑒,𝑠𝑝ℎ)</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323</xdr:row>
      <xdr:rowOff>0</xdr:rowOff>
    </xdr:from>
    <xdr:ext cx="2717800" cy="323850"/>
    <mc:AlternateContent xmlns:mc="http://schemas.openxmlformats.org/markup-compatibility/2006">
      <mc:Choice xmlns:a14="http://schemas.microsoft.com/office/drawing/2010/main" Requires="a14">
        <xdr:sp macro="" textlink="">
          <xdr:nvSpPr>
            <xdr:cNvPr id="467" name="TextBox 466"/>
            <xdr:cNvSpPr txBox="1"/>
          </xdr:nvSpPr>
          <xdr:spPr>
            <a:xfrm>
              <a:off x="2124075" y="1367980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Cambria Math" pitchFamily="18" charset="0"/>
                            <a:cs typeface="+mn-cs"/>
                          </a:rPr>
                          <m:t>𝐻</m:t>
                        </m:r>
                        <m:r>
                          <a:rPr lang="en-US" sz="1100" b="0" i="1">
                            <a:solidFill>
                              <a:schemeClr val="tx1"/>
                            </a:solidFill>
                            <a:effectLst/>
                            <a:latin typeface="Cambria Math" pitchFamily="18" charset="0"/>
                            <a:ea typeface="Cambria Math" pitchFamily="18" charset="0"/>
                            <a:cs typeface="+mn-cs"/>
                          </a:rPr>
                          <m:t>,</m:t>
                        </m:r>
                        <m:r>
                          <a:rPr lang="en-US" sz="1100" b="0" i="1">
                            <a:solidFill>
                              <a:schemeClr val="tx1"/>
                            </a:solidFill>
                            <a:effectLst/>
                            <a:latin typeface="Cambria Math" pitchFamily="18" charset="0"/>
                            <a:ea typeface="Cambria Math" pitchFamily="18" charset="0"/>
                            <a:cs typeface="+mn-cs"/>
                          </a:rPr>
                          <m:t>𝑡𝑜𝑟</m:t>
                        </m:r>
                      </m:sub>
                    </m:sSub>
                    <m:r>
                      <a:rPr lang="el-GR" sz="1100" i="1">
                        <a:solidFill>
                          <a:schemeClr val="tx1"/>
                        </a:solidFill>
                        <a:effectLst/>
                        <a:latin typeface="Cambria Math" pitchFamily="18" charset="0"/>
                        <a:ea typeface="Cambria Math" pitchFamily="18" charset="0"/>
                        <a:cs typeface="+mn-cs"/>
                      </a:rPr>
                      <m:t>=</m:t>
                    </m:r>
                    <m:sSub>
                      <m:sSubPr>
                        <m:ctrlPr>
                          <a:rPr lang="en-US" sz="1100" b="0" i="1">
                            <a:solidFill>
                              <a:schemeClr val="tx1"/>
                            </a:solidFill>
                            <a:effectLst/>
                            <a:latin typeface="Cambria Math"/>
                            <a:ea typeface="+mn-ea"/>
                            <a:cs typeface="+mn-cs"/>
                          </a:rPr>
                        </m:ctrlPr>
                      </m:sSubPr>
                      <m:e>
                        <m:r>
                          <m:rPr>
                            <m:sty m:val="p"/>
                          </m:rPr>
                          <a:rPr lang="el-GR" sz="1100" b="0" i="1">
                            <a:solidFill>
                              <a:schemeClr val="tx1"/>
                            </a:solidFill>
                            <a:effectLst/>
                            <a:latin typeface="Cambria Math"/>
                            <a:ea typeface="+mn-ea"/>
                            <a:cs typeface="+mn-cs"/>
                          </a:rPr>
                          <m:t>ψ</m:t>
                        </m:r>
                      </m:e>
                      <m:sub>
                        <m:r>
                          <a:rPr lang="en-US" sz="1100" b="0" i="1">
                            <a:solidFill>
                              <a:schemeClr val="tx1"/>
                            </a:solidFill>
                            <a:effectLst/>
                            <a:latin typeface="Cambria Math"/>
                            <a:ea typeface="+mn-ea"/>
                            <a:cs typeface="+mn-cs"/>
                          </a:rPr>
                          <m:t>𝐻</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𝑡𝑜𝑟</m:t>
                        </m:r>
                        <m:r>
                          <a:rPr lang="en-US" sz="1100" b="0" i="1">
                            <a:solidFill>
                              <a:schemeClr val="tx1"/>
                            </a:solidFill>
                            <a:effectLst/>
                            <a:latin typeface="+mn-lt"/>
                            <a:ea typeface="+mn-ea"/>
                            <a:cs typeface="+mn-cs"/>
                          </a:rPr>
                          <m:t>,</m:t>
                        </m:r>
                        <m:r>
                          <a:rPr lang="en-US" sz="1100" b="0" i="1">
                            <a:solidFill>
                              <a:schemeClr val="tx1"/>
                            </a:solidFill>
                            <a:effectLst/>
                            <a:latin typeface="+mn-lt"/>
                            <a:ea typeface="+mn-ea"/>
                            <a:cs typeface="+mn-cs"/>
                          </a:rPr>
                          <m:t>𝑠𝑝h</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oMath>
                </m:oMathPara>
              </a14:m>
              <a:endParaRPr lang="en-US">
                <a:effectLst/>
                <a:latin typeface="Cambria Math" pitchFamily="18" charset="0"/>
                <a:ea typeface="Cambria Math" pitchFamily="18" charset="0"/>
              </a:endParaRPr>
            </a:p>
          </xdr:txBody>
        </xdr:sp>
      </mc:Choice>
      <mc:Fallback>
        <xdr:sp macro="" textlink="">
          <xdr:nvSpPr>
            <xdr:cNvPr id="467" name="TextBox 466"/>
            <xdr:cNvSpPr txBox="1"/>
          </xdr:nvSpPr>
          <xdr:spPr>
            <a:xfrm>
              <a:off x="2124075" y="1367980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𝐻</a:t>
              </a:r>
              <a:r>
                <a:rPr lang="en-US" sz="1100" b="0" i="0">
                  <a:solidFill>
                    <a:schemeClr val="tx1"/>
                  </a:solidFill>
                  <a:effectLst/>
                  <a:latin typeface="Cambria Math" pitchFamily="18" charset="0"/>
                  <a:ea typeface="Cambria Math" pitchFamily="18" charset="0"/>
                  <a:cs typeface="+mn-cs"/>
                </a:rPr>
                <a:t>,𝑡𝑜𝑟</a:t>
              </a:r>
              <a:r>
                <a:rPr lang="en-US" sz="1100" b="0" i="0">
                  <a:solidFill>
                    <a:schemeClr val="tx1"/>
                  </a:solidFill>
                  <a:effectLst/>
                  <a:latin typeface="Cambria Math"/>
                  <a:ea typeface="Cambria Math" pitchFamily="18" charset="0"/>
                  <a:cs typeface="+mn-cs"/>
                </a:rPr>
                <a:t>)</a:t>
              </a:r>
              <a:r>
                <a:rPr lang="el-GR" sz="1100" i="0">
                  <a:solidFill>
                    <a:schemeClr val="tx1"/>
                  </a:solidFill>
                  <a:effectLst/>
                  <a:latin typeface="Cambria Math" pitchFamily="18" charset="0"/>
                  <a:ea typeface="Cambria Math" pitchFamily="18" charset="0"/>
                  <a:cs typeface="+mn-cs"/>
                </a:rPr>
                <a:t>=</a:t>
              </a:r>
              <a:r>
                <a:rPr lang="el-GR" sz="1100" b="0" i="0">
                  <a:solidFill>
                    <a:schemeClr val="tx1"/>
                  </a:solidFill>
                  <a:effectLst/>
                  <a:latin typeface="Cambria Math"/>
                  <a:ea typeface="+mn-ea"/>
                  <a:cs typeface="+mn-cs"/>
                </a:rPr>
                <a:t>ψ</a:t>
              </a:r>
              <a:r>
                <a:rPr lang="en-US" sz="1100" b="0" i="0">
                  <a:solidFill>
                    <a:schemeClr val="tx1"/>
                  </a:solidFill>
                  <a:effectLst/>
                  <a:latin typeface="Cambria Math"/>
                  <a:ea typeface="+mn-ea"/>
                  <a:cs typeface="+mn-cs"/>
                </a:rPr>
                <a:t>_(𝐻</a:t>
              </a:r>
              <a:r>
                <a:rPr lang="en-US" sz="1100" b="0" i="0">
                  <a:solidFill>
                    <a:schemeClr val="tx1"/>
                  </a:solidFill>
                  <a:effectLst/>
                  <a:latin typeface="+mn-lt"/>
                  <a:ea typeface="+mn-ea"/>
                  <a:cs typeface="+mn-cs"/>
                </a:rPr>
                <a:t>,𝑡𝑜𝑟,𝑠𝑝ℎ</a:t>
              </a:r>
              <a:r>
                <a:rPr lang="en-US" sz="1100" b="0" i="0">
                  <a:solidFill>
                    <a:schemeClr val="tx1"/>
                  </a:solidFill>
                  <a:effectLst/>
                  <a:latin typeface="Cambria Math"/>
                  <a:ea typeface="+mn-ea"/>
                  <a:cs typeface="+mn-cs"/>
                </a:rPr>
                <a:t>) 𝑉_(𝑒,𝑠𝑝ℎ)</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319</xdr:row>
      <xdr:rowOff>0</xdr:rowOff>
    </xdr:from>
    <xdr:ext cx="2717800" cy="495300"/>
    <mc:AlternateContent xmlns:mc="http://schemas.openxmlformats.org/markup-compatibility/2006" xmlns:a14="http://schemas.microsoft.com/office/drawing/2010/main">
      <mc:Choice Requires="a14">
        <xdr:sp macro="" textlink="">
          <xdr:nvSpPr>
            <xdr:cNvPr id="468" name="TextBox 467"/>
            <xdr:cNvSpPr txBox="1"/>
          </xdr:nvSpPr>
          <xdr:spPr>
            <a:xfrm>
              <a:off x="2124075" y="1350073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4</m:t>
                        </m:r>
                        <m:r>
                          <a:rPr lang="en-US" sz="1100" b="0" i="1">
                            <a:solidFill>
                              <a:schemeClr val="tx1"/>
                            </a:solidFill>
                            <a:effectLst/>
                            <a:latin typeface="Cambria Math"/>
                            <a:ea typeface="+mn-ea"/>
                            <a:cs typeface="+mn-cs"/>
                          </a:rPr>
                          <m:t>𝜋</m:t>
                        </m:r>
                      </m:num>
                      <m:den>
                        <m:r>
                          <a:rPr lang="en-US" sz="1100" b="0" i="1">
                            <a:solidFill>
                              <a:schemeClr val="tx1"/>
                            </a:solidFill>
                            <a:effectLst/>
                            <a:latin typeface="Cambria Math"/>
                            <a:ea typeface="+mn-ea"/>
                            <a:cs typeface="+mn-cs"/>
                          </a:rPr>
                          <m:t>3 </m:t>
                        </m:r>
                      </m:den>
                    </m:f>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8</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3</m:t>
                            </m:r>
                          </m:sup>
                        </m:sSup>
                        <m:r>
                          <a:rPr lang="en-US" sz="1100" b="0" i="1">
                            <a:solidFill>
                              <a:schemeClr val="tx1"/>
                            </a:solidFill>
                            <a:effectLst/>
                            <a:latin typeface="Cambria Math"/>
                            <a:ea typeface="+mn-ea"/>
                            <a:cs typeface="+mn-cs"/>
                          </a:rPr>
                          <m:t> </m:t>
                        </m:r>
                      </m:den>
                    </m:f>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3</m:t>
                            </m:r>
                          </m:sup>
                        </m:sSup>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3</m:t>
                            </m:r>
                          </m:sup>
                        </m:sSup>
                      </m:num>
                      <m:den>
                        <m:r>
                          <a:rPr lang="en-US" sz="1100" b="0" i="1">
                            <a:solidFill>
                              <a:schemeClr val="tx1"/>
                            </a:solidFill>
                            <a:effectLst/>
                            <a:latin typeface="Cambria Math"/>
                            <a:ea typeface="+mn-ea"/>
                            <a:cs typeface="+mn-cs"/>
                          </a:rPr>
                          <m:t>6</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den>
                    </m:f>
                  </m:oMath>
                </m:oMathPara>
              </a14:m>
              <a:endParaRPr lang="en-US">
                <a:effectLst/>
              </a:endParaRPr>
            </a:p>
          </xdr:txBody>
        </xdr:sp>
      </mc:Choice>
      <mc:Fallback xmlns="">
        <xdr:sp macro="" textlink="">
          <xdr:nvSpPr>
            <xdr:cNvPr id="468" name="TextBox 467"/>
            <xdr:cNvSpPr txBox="1"/>
          </xdr:nvSpPr>
          <xdr:spPr>
            <a:xfrm>
              <a:off x="2124075" y="1350073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𝑉_(𝑒,𝑠𝑝ℎ)</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〖𝑟_𝑒〗^3</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4𝜋/(3 )  (〖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𝜆_𝑒〗^3)/(8〖 𝜋〗^3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〗^3 〖 𝜆_𝑒〗^3)/(6〖 𝜋〗^2 )</a:t>
              </a:r>
              <a:endParaRPr lang="en-US">
                <a:effectLst/>
              </a:endParaRPr>
            </a:p>
          </xdr:txBody>
        </xdr:sp>
      </mc:Fallback>
    </mc:AlternateContent>
    <xdr:clientData/>
  </xdr:oneCellAnchor>
  <xdr:oneCellAnchor>
    <xdr:from>
      <xdr:col>1</xdr:col>
      <xdr:colOff>0</xdr:colOff>
      <xdr:row>288</xdr:row>
      <xdr:rowOff>0</xdr:rowOff>
    </xdr:from>
    <xdr:ext cx="2717800" cy="342900"/>
    <mc:AlternateContent xmlns:mc="http://schemas.openxmlformats.org/markup-compatibility/2006" xmlns:a14="http://schemas.microsoft.com/office/drawing/2010/main">
      <mc:Choice Requires="a14">
        <xdr:sp macro="" textlink="">
          <xdr:nvSpPr>
            <xdr:cNvPr id="469" name="TextBox 468"/>
            <xdr:cNvSpPr txBox="1"/>
          </xdr:nvSpPr>
          <xdr:spPr>
            <a:xfrm>
              <a:off x="2124075" y="1230439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e>
                    </m:rad>
                  </m:oMath>
                </m:oMathPara>
              </a14:m>
              <a:endParaRPr lang="en-US">
                <a:effectLst/>
              </a:endParaRPr>
            </a:p>
          </xdr:txBody>
        </xdr:sp>
      </mc:Choice>
      <mc:Fallback xmlns="">
        <xdr:sp macro="" textlink="">
          <xdr:nvSpPr>
            <xdr:cNvPr id="469" name="TextBox 468"/>
            <xdr:cNvSpPr txBox="1"/>
          </xdr:nvSpPr>
          <xdr:spPr>
            <a:xfrm>
              <a:off x="2124075" y="1230439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endParaRPr lang="en-US">
                <a:effectLst/>
              </a:endParaRPr>
            </a:p>
          </xdr:txBody>
        </xdr:sp>
      </mc:Fallback>
    </mc:AlternateContent>
    <xdr:clientData/>
  </xdr:oneCellAnchor>
  <xdr:oneCellAnchor>
    <xdr:from>
      <xdr:col>1</xdr:col>
      <xdr:colOff>0</xdr:colOff>
      <xdr:row>289</xdr:row>
      <xdr:rowOff>0</xdr:rowOff>
    </xdr:from>
    <xdr:ext cx="2717800" cy="342900"/>
    <mc:AlternateContent xmlns:mc="http://schemas.openxmlformats.org/markup-compatibility/2006" xmlns:a14="http://schemas.microsoft.com/office/drawing/2010/main">
      <mc:Choice Requires="a14">
        <xdr:sp macro="" textlink="">
          <xdr:nvSpPr>
            <xdr:cNvPr id="470" name="TextBox 469"/>
            <xdr:cNvSpPr txBox="1"/>
          </xdr:nvSpPr>
          <xdr:spPr>
            <a:xfrm>
              <a:off x="2124075" y="1233868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𝑤</m:t>
                        </m:r>
                      </m:e>
                    </m:rad>
                  </m:oMath>
                </m:oMathPara>
              </a14:m>
              <a:endParaRPr lang="en-US">
                <a:effectLst/>
              </a:endParaRPr>
            </a:p>
          </xdr:txBody>
        </xdr:sp>
      </mc:Choice>
      <mc:Fallback xmlns="">
        <xdr:sp macro="" textlink="">
          <xdr:nvSpPr>
            <xdr:cNvPr id="470" name="TextBox 469"/>
            <xdr:cNvSpPr txBox="1"/>
          </xdr:nvSpPr>
          <xdr:spPr>
            <a:xfrm>
              <a:off x="2124075" y="12338685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𝑏=</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𝑤)</a:t>
              </a:r>
              <a:endParaRPr lang="en-US">
                <a:effectLst/>
              </a:endParaRPr>
            </a:p>
          </xdr:txBody>
        </xdr:sp>
      </mc:Fallback>
    </mc:AlternateContent>
    <xdr:clientData/>
  </xdr:oneCellAnchor>
  <xdr:oneCellAnchor>
    <xdr:from>
      <xdr:col>1</xdr:col>
      <xdr:colOff>0</xdr:colOff>
      <xdr:row>305</xdr:row>
      <xdr:rowOff>0</xdr:rowOff>
    </xdr:from>
    <xdr:ext cx="2717800" cy="314325"/>
    <mc:AlternateContent xmlns:mc="http://schemas.openxmlformats.org/markup-compatibility/2006" xmlns:a14="http://schemas.microsoft.com/office/drawing/2010/main">
      <mc:Choice Requires="a14">
        <xdr:sp macro="" textlink="">
          <xdr:nvSpPr>
            <xdr:cNvPr id="471" name="TextBox 470"/>
            <xdr:cNvSpPr txBox="1"/>
          </xdr:nvSpPr>
          <xdr:spPr>
            <a:xfrm>
              <a:off x="2124075" y="1292161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𝑓</m:t>
                        </m:r>
                      </m:e>
                      <m:sup>
                        <m:r>
                          <a:rPr lang="en-US" sz="1100" b="0" i="1">
                            <a:solidFill>
                              <a:schemeClr val="tx1"/>
                            </a:solidFill>
                            <a:effectLst/>
                            <a:latin typeface="Cambria Math"/>
                            <a:ea typeface="+mn-ea"/>
                            <a:cs typeface="+mn-cs"/>
                          </a:rPr>
                          <m:t>4</m:t>
                        </m:r>
                      </m:sup>
                    </m:sSup>
                  </m:oMath>
                </m:oMathPara>
              </a14:m>
              <a:endParaRPr lang="en-US" sz="1100"/>
            </a:p>
          </xdr:txBody>
        </xdr:sp>
      </mc:Choice>
      <mc:Fallback xmlns="">
        <xdr:sp macro="" textlink="">
          <xdr:nvSpPr>
            <xdr:cNvPr id="471" name="TextBox 470"/>
            <xdr:cNvSpPr txBox="1"/>
          </xdr:nvSpPr>
          <xdr:spPr>
            <a:xfrm>
              <a:off x="2124075" y="12921615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𝐸_(𝑒,𝑡𝑜𝑟)  𝐻_(𝑒,𝑡𝑜𝑟)  𝑎 𝑏 𝑐^2=ℎ 𝑓^4</a:t>
              </a:r>
              <a:endParaRPr lang="en-US" sz="1100"/>
            </a:p>
          </xdr:txBody>
        </xdr:sp>
      </mc:Fallback>
    </mc:AlternateContent>
    <xdr:clientData/>
  </xdr:oneCellAnchor>
  <xdr:oneCellAnchor>
    <xdr:from>
      <xdr:col>1</xdr:col>
      <xdr:colOff>0</xdr:colOff>
      <xdr:row>297</xdr:row>
      <xdr:rowOff>0</xdr:rowOff>
    </xdr:from>
    <xdr:ext cx="2717800" cy="342900"/>
    <mc:AlternateContent xmlns:mc="http://schemas.openxmlformats.org/markup-compatibility/2006" xmlns:a14="http://schemas.microsoft.com/office/drawing/2010/main">
      <mc:Choice Requires="a14">
        <xdr:sp macro="" textlink="">
          <xdr:nvSpPr>
            <xdr:cNvPr id="472" name="TextBox 471"/>
            <xdr:cNvSpPr txBox="1"/>
          </xdr:nvSpPr>
          <xdr:spPr>
            <a:xfrm>
              <a:off x="2124075" y="1264634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e>
                      <m:sup>
                        <m:r>
                          <a:rPr lang="en-US" sz="1100" b="0" i="1">
                            <a:solidFill>
                              <a:schemeClr val="tx1"/>
                            </a:solidFill>
                            <a:effectLst/>
                            <a:latin typeface="Cambria Math"/>
                            <a:ea typeface="+mn-ea"/>
                            <a:cs typeface="+mn-cs"/>
                          </a:rPr>
                          <m:t>2</m:t>
                        </m:r>
                      </m:sup>
                    </m:sSup>
                  </m:oMath>
                </m:oMathPara>
              </a14:m>
              <a:endParaRPr lang="en-US" sz="1100"/>
            </a:p>
          </xdr:txBody>
        </xdr:sp>
      </mc:Choice>
      <mc:Fallback xmlns="">
        <xdr:sp macro="" textlink="">
          <xdr:nvSpPr>
            <xdr:cNvPr id="472" name="TextBox 471"/>
            <xdr:cNvSpPr txBox="1"/>
          </xdr:nvSpPr>
          <xdr:spPr>
            <a:xfrm>
              <a:off x="2124075" y="126463425"/>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𝑃_(𝑒𝐸𝐻,𝑡𝑜𝑟)=𝑃_(𝑒𝐻,𝑡𝑜𝑟)=𝑃_(𝑒𝐸,𝑡𝑜𝑟)=ℎ 〖𝑓_𝑒〗^2</a:t>
              </a:r>
              <a:endParaRPr lang="en-US" sz="1100"/>
            </a:p>
          </xdr:txBody>
        </xdr:sp>
      </mc:Fallback>
    </mc:AlternateContent>
    <xdr:clientData/>
  </xdr:oneCellAnchor>
  <xdr:oneCellAnchor>
    <xdr:from>
      <xdr:col>1</xdr:col>
      <xdr:colOff>0</xdr:colOff>
      <xdr:row>300</xdr:row>
      <xdr:rowOff>0</xdr:rowOff>
    </xdr:from>
    <xdr:ext cx="2717800" cy="314325"/>
    <mc:AlternateContent xmlns:mc="http://schemas.openxmlformats.org/markup-compatibility/2006" xmlns:a14="http://schemas.microsoft.com/office/drawing/2010/main">
      <mc:Choice Requires="a14">
        <xdr:sp macro="" textlink="">
          <xdr:nvSpPr>
            <xdr:cNvPr id="473" name="TextBox 472"/>
            <xdr:cNvSpPr txBox="1"/>
          </xdr:nvSpPr>
          <xdr:spPr>
            <a:xfrm>
              <a:off x="2124075" y="127434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𝑏</m:t>
                    </m:r>
                  </m:oMath>
                </m:oMathPara>
              </a14:m>
              <a:endParaRPr lang="en-US" sz="1100"/>
            </a:p>
          </xdr:txBody>
        </xdr:sp>
      </mc:Choice>
      <mc:Fallback xmlns="">
        <xdr:sp macro="" textlink="">
          <xdr:nvSpPr>
            <xdr:cNvPr id="473" name="TextBox 472"/>
            <xdr:cNvSpPr txBox="1"/>
          </xdr:nvSpPr>
          <xdr:spPr>
            <a:xfrm>
              <a:off x="2124075" y="127434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𝑞 𝐸_(𝑒,𝑡𝑜𝑟)  𝑐 </a:t>
              </a:r>
              <a:r>
                <a:rPr lang="en-US" sz="1100" i="0">
                  <a:solidFill>
                    <a:schemeClr val="tx1"/>
                  </a:solidFill>
                  <a:effectLst/>
                  <a:latin typeface="Cambria Math"/>
                  <a:ea typeface="+mn-ea"/>
                  <a:cs typeface="+mn-cs"/>
                </a:rPr>
                <a:t>𝑎</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𝐻_(𝑒,𝑡𝑜𝑟)  𝑐 </a:t>
              </a:r>
              <a:r>
                <a:rPr lang="en-US" sz="1100" i="0">
                  <a:solidFill>
                    <a:schemeClr val="tx1"/>
                  </a:solidFill>
                  <a:effectLst/>
                  <a:latin typeface="Cambria Math"/>
                  <a:ea typeface="+mn-ea"/>
                  <a:cs typeface="+mn-cs"/>
                </a:rPr>
                <a:t>𝑏</a:t>
              </a:r>
              <a:endParaRPr lang="en-US" sz="1100"/>
            </a:p>
          </xdr:txBody>
        </xdr:sp>
      </mc:Fallback>
    </mc:AlternateContent>
    <xdr:clientData/>
  </xdr:oneCellAnchor>
  <xdr:oneCellAnchor>
    <xdr:from>
      <xdr:col>1</xdr:col>
      <xdr:colOff>0</xdr:colOff>
      <xdr:row>304</xdr:row>
      <xdr:rowOff>0</xdr:rowOff>
    </xdr:from>
    <xdr:ext cx="2717800" cy="314325"/>
    <mc:AlternateContent xmlns:mc="http://schemas.openxmlformats.org/markup-compatibility/2006" xmlns:a14="http://schemas.microsoft.com/office/drawing/2010/main">
      <mc:Choice Requires="a14">
        <xdr:sp macro="" textlink="">
          <xdr:nvSpPr>
            <xdr:cNvPr id="474" name="TextBox 473"/>
            <xdr:cNvSpPr txBox="1"/>
          </xdr:nvSpPr>
          <xdr:spPr>
            <a:xfrm>
              <a:off x="2124075" y="1289018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h</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𝑓</m:t>
                        </m:r>
                      </m:e>
                      <m:sup>
                        <m:r>
                          <a:rPr lang="en-US" sz="1100" b="0" i="1">
                            <a:solidFill>
                              <a:schemeClr val="tx1"/>
                            </a:solidFill>
                            <a:effectLst/>
                            <a:latin typeface="Cambria Math"/>
                            <a:ea typeface="+mn-ea"/>
                            <a:cs typeface="+mn-cs"/>
                          </a:rPr>
                          <m:t>4</m:t>
                        </m:r>
                      </m:sup>
                    </m:sSup>
                  </m:oMath>
                </m:oMathPara>
              </a14:m>
              <a:endParaRPr lang="en-US" sz="1100"/>
            </a:p>
          </xdr:txBody>
        </xdr:sp>
      </mc:Choice>
      <mc:Fallback xmlns="">
        <xdr:sp macro="" textlink="">
          <xdr:nvSpPr>
            <xdr:cNvPr id="474" name="TextBox 473"/>
            <xdr:cNvSpPr txBox="1"/>
          </xdr:nvSpPr>
          <xdr:spPr>
            <a:xfrm>
              <a:off x="2124075" y="1289018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𝑞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𝐸_(𝑒,𝑡𝑜𝑟)  𝐻_(𝑒,𝑡𝑜𝑟)  𝑎 𝑏 𝑐^2=ℎ^2  𝑓^4</a:t>
              </a:r>
              <a:endParaRPr lang="en-US" sz="1100"/>
            </a:p>
          </xdr:txBody>
        </xdr:sp>
      </mc:Fallback>
    </mc:AlternateContent>
    <xdr:clientData/>
  </xdr:oneCellAnchor>
  <xdr:oneCellAnchor>
    <xdr:from>
      <xdr:col>1</xdr:col>
      <xdr:colOff>0</xdr:colOff>
      <xdr:row>303</xdr:row>
      <xdr:rowOff>0</xdr:rowOff>
    </xdr:from>
    <xdr:ext cx="2717800" cy="323850"/>
    <mc:AlternateContent xmlns:mc="http://schemas.openxmlformats.org/markup-compatibility/2006" xmlns:a14="http://schemas.microsoft.com/office/drawing/2010/main">
      <mc:Choice Requires="a14">
        <xdr:sp macro="" textlink="">
          <xdr:nvSpPr>
            <xdr:cNvPr id="475" name="TextBox 474"/>
            <xdr:cNvSpPr txBox="1"/>
          </xdr:nvSpPr>
          <xdr:spPr>
            <a:xfrm>
              <a:off x="2124075" y="1285779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𝑏</m:t>
                    </m:r>
                  </m:oMath>
                </m:oMathPara>
              </a14:m>
              <a:endParaRPr lang="en-US" sz="1100"/>
            </a:p>
          </xdr:txBody>
        </xdr:sp>
      </mc:Choice>
      <mc:Fallback xmlns="">
        <xdr:sp macro="" textlink="">
          <xdr:nvSpPr>
            <xdr:cNvPr id="475" name="TextBox 474"/>
            <xdr:cNvSpPr txBox="1"/>
          </xdr:nvSpPr>
          <xdr:spPr>
            <a:xfrm>
              <a:off x="2124075" y="12857797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〖𝑃_(𝑒,𝑡𝑜𝑟)〗^2=𝑞 𝐸_(𝑒,𝑡𝑜𝑟)  𝑐 </a:t>
              </a:r>
              <a:r>
                <a:rPr lang="en-US" sz="1100" i="0">
                  <a:solidFill>
                    <a:schemeClr val="tx1"/>
                  </a:solidFill>
                  <a:effectLst/>
                  <a:latin typeface="Cambria Math"/>
                  <a:ea typeface="+mn-ea"/>
                  <a:cs typeface="+mn-cs"/>
                </a:rPr>
                <a:t>𝑎</a:t>
              </a:r>
              <a:r>
                <a:rPr lang="en-US" sz="1100" b="0" i="0">
                  <a:solidFill>
                    <a:schemeClr val="tx1"/>
                  </a:solidFill>
                  <a:effectLst/>
                  <a:latin typeface="Cambria Math"/>
                  <a:ea typeface="+mn-ea"/>
                  <a:cs typeface="+mn-cs"/>
                </a:rPr>
                <a:t> "</a:t>
              </a: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 𝐻_(𝑒,𝑡𝑜𝑟)  𝑐 </a:t>
              </a:r>
              <a:r>
                <a:rPr lang="en-US" sz="1100" i="0">
                  <a:solidFill>
                    <a:schemeClr val="tx1"/>
                  </a:solidFill>
                  <a:effectLst/>
                  <a:latin typeface="Cambria Math"/>
                  <a:ea typeface="+mn-ea"/>
                  <a:cs typeface="+mn-cs"/>
                </a:rPr>
                <a:t>𝑏</a:t>
              </a:r>
              <a:endParaRPr lang="en-US" sz="1100"/>
            </a:p>
          </xdr:txBody>
        </xdr:sp>
      </mc:Fallback>
    </mc:AlternateContent>
    <xdr:clientData/>
  </xdr:oneCellAnchor>
  <xdr:oneCellAnchor>
    <xdr:from>
      <xdr:col>1</xdr:col>
      <xdr:colOff>0</xdr:colOff>
      <xdr:row>302</xdr:row>
      <xdr:rowOff>0</xdr:rowOff>
    </xdr:from>
    <xdr:ext cx="2717800" cy="323850"/>
    <mc:AlternateContent xmlns:mc="http://schemas.openxmlformats.org/markup-compatibility/2006" xmlns:a14="http://schemas.microsoft.com/office/drawing/2010/main">
      <mc:Choice Requires="a14">
        <xdr:sp macro="" textlink="">
          <xdr:nvSpPr>
            <xdr:cNvPr id="476" name="TextBox 475"/>
            <xdr:cNvSpPr txBox="1"/>
          </xdr:nvSpPr>
          <xdr:spPr>
            <a:xfrm>
              <a:off x="2124075" y="1282541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sz="1100"/>
            </a:p>
          </xdr:txBody>
        </xdr:sp>
      </mc:Choice>
      <mc:Fallback xmlns="">
        <xdr:sp macro="" textlink="">
          <xdr:nvSpPr>
            <xdr:cNvPr id="476" name="TextBox 475"/>
            <xdr:cNvSpPr txBox="1"/>
          </xdr:nvSpPr>
          <xdr:spPr>
            <a:xfrm>
              <a:off x="2124075" y="128254125"/>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〖𝑃_(𝑒,𝑡𝑜𝑟)〗^2= 𝑃_(𝑒𝐻,𝑡𝑜𝑟)  𝑃_(𝑒𝐸,𝑡𝑜𝑟)</a:t>
              </a:r>
              <a:endParaRPr lang="en-US" sz="1100"/>
            </a:p>
          </xdr:txBody>
        </xdr:sp>
      </mc:Fallback>
    </mc:AlternateContent>
    <xdr:clientData/>
  </xdr:oneCellAnchor>
  <xdr:oneCellAnchor>
    <xdr:from>
      <xdr:col>1</xdr:col>
      <xdr:colOff>0</xdr:colOff>
      <xdr:row>301</xdr:row>
      <xdr:rowOff>0</xdr:rowOff>
    </xdr:from>
    <xdr:ext cx="2717800" cy="504825"/>
    <mc:AlternateContent xmlns:mc="http://schemas.openxmlformats.org/markup-compatibility/2006" xmlns:a14="http://schemas.microsoft.com/office/drawing/2010/main">
      <mc:Choice Requires="a14">
        <xdr:sp macro="" textlink="">
          <xdr:nvSpPr>
            <xdr:cNvPr id="477" name="TextBox 476"/>
            <xdr:cNvSpPr txBox="1"/>
          </xdr:nvSpPr>
          <xdr:spPr>
            <a:xfrm>
              <a:off x="2124075" y="1277493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num>
                      <m:den>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𝑐</m:t>
                        </m:r>
                        <m:r>
                          <a:rPr lang="en-US" sz="1100" b="0" i="1">
                            <a:solidFill>
                              <a:schemeClr val="tx1"/>
                            </a:solidFill>
                            <a:effectLst/>
                            <a:latin typeface="Cambria Math"/>
                            <a:ea typeface="+mn-ea"/>
                            <a:cs typeface="+mn-cs"/>
                          </a:rPr>
                          <m:t> </m:t>
                        </m:r>
                      </m:den>
                    </m:f>
                    <m:r>
                      <a:rPr lang="en-US" sz="110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m:rPr>
                            <m:nor/>
                          </m:rPr>
                          <a:rPr lang="en-US" sz="1100">
                            <a:solidFill>
                              <a:schemeClr val="tx1"/>
                            </a:solidFill>
                            <a:effectLst/>
                            <a:latin typeface="+mn-lt"/>
                            <a:ea typeface="+mn-ea"/>
                            <a:cs typeface="+mn-cs"/>
                          </a:rPr>
                          <m:t>𝜙</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num>
                      <m:den>
                        <m:r>
                          <a:rPr lang="en-US" sz="1100" b="0" i="1">
                            <a:solidFill>
                              <a:schemeClr val="tx1"/>
                            </a:solidFill>
                            <a:effectLst/>
                            <a:latin typeface="Cambria Math"/>
                            <a:ea typeface="+mn-ea"/>
                            <a:cs typeface="+mn-cs"/>
                          </a:rPr>
                          <m:t>𝑞</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den>
                    </m:f>
                    <m:r>
                      <a:rPr lang="en-US" sz="110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𝑏</m:t>
                    </m:r>
                  </m:oMath>
                </m:oMathPara>
              </a14:m>
              <a:endParaRPr lang="en-US" sz="1100"/>
            </a:p>
          </xdr:txBody>
        </xdr:sp>
      </mc:Choice>
      <mc:Fallback xmlns="">
        <xdr:sp macro="" textlink="">
          <xdr:nvSpPr>
            <xdr:cNvPr id="477" name="TextBox 476"/>
            <xdr:cNvSpPr txBox="1"/>
          </xdr:nvSpPr>
          <xdr:spPr>
            <a:xfrm>
              <a:off x="2124075" y="1277493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a:ea typeface="+mn-ea"/>
                  <a:cs typeface="+mn-cs"/>
                </a:rPr>
                <a:t>𝑎</a:t>
              </a:r>
              <a:r>
                <a:rPr lang="en-US" sz="1100" b="0" i="0">
                  <a:solidFill>
                    <a:schemeClr val="tx1"/>
                  </a:solidFill>
                  <a:effectLst/>
                  <a:latin typeface="Cambria Math"/>
                  <a:ea typeface="+mn-ea"/>
                  <a:cs typeface="+mn-cs"/>
                </a:rPr>
                <a:t> =(</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b="0" i="0">
                  <a:solidFill>
                    <a:schemeClr val="tx1"/>
                  </a:solidFill>
                  <a:effectLst/>
                  <a:latin typeface="Cambria Math"/>
                  <a:ea typeface="+mn-ea"/>
                  <a:cs typeface="+mn-cs"/>
                </a:rPr>
                <a:t>"  𝐻_(𝑒,𝑡𝑜𝑟)  𝑐)/(𝑞 𝐸_(𝑒,𝑡𝑜𝑟)  𝑐 ) </a:t>
              </a:r>
              <a:r>
                <a:rPr lang="en-US" sz="1100" i="0">
                  <a:solidFill>
                    <a:schemeClr val="tx1"/>
                  </a:solidFill>
                  <a:effectLst/>
                  <a:latin typeface="Cambria Math"/>
                  <a:ea typeface="+mn-ea"/>
                  <a:cs typeface="+mn-cs"/>
                </a:rPr>
                <a:t>𝑏</a:t>
              </a:r>
              <a:r>
                <a:rPr lang="en-US" sz="1100" b="0" i="0">
                  <a:solidFill>
                    <a:schemeClr val="tx1"/>
                  </a:solidFill>
                  <a:effectLst/>
                  <a:latin typeface="Cambria Math"/>
                  <a:ea typeface="+mn-ea"/>
                  <a:cs typeface="+mn-cs"/>
                </a:rPr>
                <a:t>=(</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𝜙</a:t>
              </a:r>
              <a:r>
                <a:rPr lang="en-US" sz="1100" b="0" i="0">
                  <a:solidFill>
                    <a:schemeClr val="tx1"/>
                  </a:solidFill>
                  <a:effectLst/>
                  <a:latin typeface="Cambria Math"/>
                  <a:ea typeface="+mn-ea"/>
                  <a:cs typeface="+mn-cs"/>
                </a:rPr>
                <a:t>"  𝐻_(𝑒,𝑡𝑜𝑟))/(𝑞 𝐸_(𝑒,𝑡𝑜𝑟) ) </a:t>
              </a:r>
              <a:r>
                <a:rPr lang="en-US" sz="1100" i="0">
                  <a:solidFill>
                    <a:schemeClr val="tx1"/>
                  </a:solidFill>
                  <a:effectLst/>
                  <a:latin typeface="Cambria Math"/>
                  <a:ea typeface="+mn-ea"/>
                  <a:cs typeface="+mn-cs"/>
                </a:rPr>
                <a:t>𝑏</a:t>
              </a:r>
              <a:r>
                <a:rPr lang="en-US" sz="1100" b="0" i="0">
                  <a:solidFill>
                    <a:schemeClr val="tx1"/>
                  </a:solidFill>
                  <a:effectLst/>
                  <a:latin typeface="Cambria Math"/>
                  <a:ea typeface="+mn-ea"/>
                  <a:cs typeface="+mn-cs"/>
                </a:rPr>
                <a:t>=1/2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𝑏</a:t>
              </a:r>
              <a:endParaRPr lang="en-US" sz="1100"/>
            </a:p>
          </xdr:txBody>
        </xdr:sp>
      </mc:Fallback>
    </mc:AlternateContent>
    <xdr:clientData/>
  </xdr:oneCellAnchor>
  <xdr:oneCellAnchor>
    <xdr:from>
      <xdr:col>1</xdr:col>
      <xdr:colOff>0</xdr:colOff>
      <xdr:row>306</xdr:row>
      <xdr:rowOff>0</xdr:rowOff>
    </xdr:from>
    <xdr:ext cx="2717800" cy="514350"/>
    <mc:AlternateContent xmlns:mc="http://schemas.openxmlformats.org/markup-compatibility/2006" xmlns:a14="http://schemas.microsoft.com/office/drawing/2010/main">
      <mc:Choice Requires="a14">
        <xdr:sp macro="" textlink="">
          <xdr:nvSpPr>
            <xdr:cNvPr id="478" name="TextBox 477"/>
            <xdr:cNvSpPr txBox="1"/>
          </xdr:nvSpPr>
          <xdr:spPr>
            <a:xfrm>
              <a:off x="2124075" y="1295304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𝑓</m:t>
                            </m:r>
                          </m:e>
                          <m:sup>
                            <m:r>
                              <a:rPr lang="en-US" sz="1100" b="0" i="1">
                                <a:solidFill>
                                  <a:schemeClr val="tx1"/>
                                </a:solidFill>
                                <a:effectLst/>
                                <a:latin typeface="Cambria Math"/>
                                <a:ea typeface="+mn-ea"/>
                                <a:cs typeface="+mn-cs"/>
                              </a:rPr>
                              <m:t>4</m:t>
                            </m:r>
                          </m:sup>
                        </m:sSup>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den>
                    </m:f>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𝑤</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𝜋</m:t>
                            </m:r>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128 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478" name="TextBox 477"/>
            <xdr:cNvSpPr txBox="1"/>
          </xdr:nvSpPr>
          <xdr:spPr>
            <a:xfrm>
              <a:off x="2124075" y="129530475"/>
              <a:ext cx="27178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𝑎 𝑏=(ℎ 𝑓^4)/(𝑐^2  𝐸_(𝑒,𝑡𝑜𝑟)  𝐻_(𝑒,𝑡𝑜𝑟) )=𝑤=𝜋^2/(128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307</xdr:row>
      <xdr:rowOff>0</xdr:rowOff>
    </xdr:from>
    <xdr:ext cx="2717800" cy="457200"/>
    <mc:AlternateContent xmlns:mc="http://schemas.openxmlformats.org/markup-compatibility/2006" xmlns:a14="http://schemas.microsoft.com/office/drawing/2010/main">
      <mc:Choice Requires="a14">
        <xdr:sp macro="" textlink="">
          <xdr:nvSpPr>
            <xdr:cNvPr id="479" name="TextBox 478"/>
            <xdr:cNvSpPr txBox="1"/>
          </xdr:nvSpPr>
          <xdr:spPr>
            <a:xfrm>
              <a:off x="2124075" y="1300448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𝑤</m:t>
                    </m:r>
                    <m:r>
                      <a:rPr lang="en-US" sz="1100" b="0" i="1">
                        <a:solidFill>
                          <a:schemeClr val="tx1"/>
                        </a:solidFill>
                        <a:effectLst/>
                        <a:latin typeface="Cambria Math"/>
                        <a:ea typeface="+mn-ea"/>
                        <a:cs typeface="+mn-cs"/>
                      </a:rPr>
                      <m:t> </m:t>
                    </m:r>
                  </m:oMath>
                </m:oMathPara>
              </a14:m>
              <a:endParaRPr lang="en-US" sz="1100"/>
            </a:p>
          </xdr:txBody>
        </xdr:sp>
      </mc:Choice>
      <mc:Fallback xmlns="">
        <xdr:sp macro="" textlink="">
          <xdr:nvSpPr>
            <xdr:cNvPr id="479" name="TextBox 478"/>
            <xdr:cNvSpPr txBox="1"/>
          </xdr:nvSpPr>
          <xdr:spPr>
            <a:xfrm>
              <a:off x="2124075" y="130044825"/>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𝑎 𝑏=1/2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𝑏 𝑏=𝑤 </a:t>
              </a:r>
              <a:endParaRPr lang="en-US" sz="1100"/>
            </a:p>
          </xdr:txBody>
        </xdr:sp>
      </mc:Fallback>
    </mc:AlternateContent>
    <xdr:clientData/>
  </xdr:oneCellAnchor>
  <xdr:oneCellAnchor>
    <xdr:from>
      <xdr:col>1</xdr:col>
      <xdr:colOff>0</xdr:colOff>
      <xdr:row>308</xdr:row>
      <xdr:rowOff>0</xdr:rowOff>
    </xdr:from>
    <xdr:ext cx="2717800" cy="314325"/>
    <mc:AlternateContent xmlns:mc="http://schemas.openxmlformats.org/markup-compatibility/2006" xmlns:a14="http://schemas.microsoft.com/office/drawing/2010/main">
      <mc:Choice Requires="a14">
        <xdr:sp macro="" textlink="">
          <xdr:nvSpPr>
            <xdr:cNvPr id="480" name="TextBox 479"/>
            <xdr:cNvSpPr txBox="1"/>
          </xdr:nvSpPr>
          <xdr:spPr>
            <a:xfrm>
              <a:off x="2124075" y="1305020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𝑏</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𝑤</m:t>
                    </m:r>
                  </m:oMath>
                </m:oMathPara>
              </a14:m>
              <a:endParaRPr lang="en-US" sz="1100"/>
            </a:p>
          </xdr:txBody>
        </xdr:sp>
      </mc:Choice>
      <mc:Fallback xmlns="">
        <xdr:sp macro="" textlink="">
          <xdr:nvSpPr>
            <xdr:cNvPr id="480" name="TextBox 479"/>
            <xdr:cNvSpPr txBox="1"/>
          </xdr:nvSpPr>
          <xdr:spPr>
            <a:xfrm>
              <a:off x="2124075" y="1305020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𝑏^2=2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𝑤</a:t>
              </a:r>
              <a:endParaRPr lang="en-US" sz="1100"/>
            </a:p>
          </xdr:txBody>
        </xdr:sp>
      </mc:Fallback>
    </mc:AlternateContent>
    <xdr:clientData/>
  </xdr:oneCellAnchor>
  <xdr:oneCellAnchor>
    <xdr:from>
      <xdr:col>1</xdr:col>
      <xdr:colOff>0</xdr:colOff>
      <xdr:row>309</xdr:row>
      <xdr:rowOff>0</xdr:rowOff>
    </xdr:from>
    <xdr:ext cx="2717800" cy="457200"/>
    <mc:AlternateContent xmlns:mc="http://schemas.openxmlformats.org/markup-compatibility/2006" xmlns:a14="http://schemas.microsoft.com/office/drawing/2010/main">
      <mc:Choice Requires="a14">
        <xdr:sp macro="" textlink="">
          <xdr:nvSpPr>
            <xdr:cNvPr id="481" name="TextBox 480"/>
            <xdr:cNvSpPr txBox="1"/>
          </xdr:nvSpPr>
          <xdr:spPr>
            <a:xfrm>
              <a:off x="2124075" y="1308163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𝑎</m:t>
                        </m:r>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4</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𝑏</m:t>
                        </m:r>
                      </m:e>
                      <m:sup>
                        <m:r>
                          <a:rPr lang="en-US" sz="1100" b="0" i="1">
                            <a:solidFill>
                              <a:schemeClr val="tx1"/>
                            </a:solidFill>
                            <a:effectLst/>
                            <a:latin typeface="Cambria Math"/>
                            <a:ea typeface="+mn-ea"/>
                            <a:cs typeface="+mn-cs"/>
                          </a:rPr>
                          <m:t>2</m:t>
                        </m:r>
                      </m:sup>
                    </m:sSup>
                    <m:r>
                      <a:rPr lang="en-US" sz="1100" b="0" i="0">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𝑤</m:t>
                        </m:r>
                      </m:num>
                      <m:den>
                        <m:r>
                          <a:rPr lang="en-US" sz="1100" b="0" i="1">
                            <a:solidFill>
                              <a:schemeClr val="tx1"/>
                            </a:solidFill>
                            <a:effectLst/>
                            <a:latin typeface="Cambria Math"/>
                            <a:ea typeface="+mn-ea"/>
                            <a:cs typeface="+mn-cs"/>
                          </a:rPr>
                          <m:t>4</m:t>
                        </m:r>
                        <m:sSup>
                          <m:sSupPr>
                            <m:ctrlPr>
                              <a:rPr lang="en-US" sz="1100" b="0" i="1">
                                <a:solidFill>
                                  <a:schemeClr val="tx1"/>
                                </a:solidFill>
                                <a:effectLst/>
                                <a:latin typeface="Cambria Math"/>
                                <a:ea typeface="+mn-ea"/>
                                <a:cs typeface="+mn-cs"/>
                              </a:rPr>
                            </m:ctrlPr>
                          </m:sSupPr>
                          <m:e>
                            <m:r>
                              <a:rPr lang="el-GR" sz="1100" i="1">
                                <a:solidFill>
                                  <a:schemeClr val="tx1"/>
                                </a:solidFill>
                                <a:effectLst/>
                                <a:latin typeface="Cambria Math"/>
                                <a:ea typeface="+mn-ea"/>
                                <a:cs typeface="+mn-cs"/>
                              </a:rPr>
                              <m:t>𝛼</m:t>
                            </m:r>
                          </m:e>
                          <m:sup>
                            <m:r>
                              <a:rPr lang="en-US" sz="1100" b="0" i="1">
                                <a:solidFill>
                                  <a:schemeClr val="tx1"/>
                                </a:solidFill>
                                <a:effectLst/>
                                <a:latin typeface="Cambria Math"/>
                                <a:ea typeface="+mn-ea"/>
                                <a:cs typeface="+mn-cs"/>
                              </a:rPr>
                              <m:t>2</m:t>
                            </m:r>
                          </m:sup>
                        </m:sSup>
                      </m:den>
                    </m:f>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𝑤</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481" name="TextBox 480"/>
            <xdr:cNvSpPr txBox="1"/>
          </xdr:nvSpPr>
          <xdr:spPr>
            <a:xfrm>
              <a:off x="2124075" y="1308163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𝑎^2=1/(4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 𝑏^2=(2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𝑤)/(4</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^2 )=𝑤/2</a:t>
              </a:r>
              <a:r>
                <a:rPr lang="el-GR" sz="1100" i="0">
                  <a:solidFill>
                    <a:schemeClr val="tx1"/>
                  </a:solidFill>
                  <a:effectLst/>
                  <a:latin typeface="Cambria Math"/>
                  <a:ea typeface="+mn-ea"/>
                  <a:cs typeface="+mn-cs"/>
                </a:rPr>
                <a:t>𝛼</a:t>
              </a:r>
              <a:endParaRPr lang="en-US" sz="1100"/>
            </a:p>
          </xdr:txBody>
        </xdr:sp>
      </mc:Fallback>
    </mc:AlternateContent>
    <xdr:clientData/>
  </xdr:oneCellAnchor>
  <xdr:oneCellAnchor>
    <xdr:from>
      <xdr:col>1</xdr:col>
      <xdr:colOff>0</xdr:colOff>
      <xdr:row>296</xdr:row>
      <xdr:rowOff>0</xdr:rowOff>
    </xdr:from>
    <xdr:ext cx="2717800" cy="314325"/>
    <mc:AlternateContent xmlns:mc="http://schemas.openxmlformats.org/markup-compatibility/2006" xmlns:a14="http://schemas.microsoft.com/office/drawing/2010/main">
      <mc:Choice Requires="a14">
        <xdr:sp macro="" textlink="">
          <xdr:nvSpPr>
            <xdr:cNvPr id="482" name="TextBox 481"/>
            <xdr:cNvSpPr txBox="1"/>
          </xdr:nvSpPr>
          <xdr:spPr>
            <a:xfrm>
              <a:off x="2124075" y="126149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𝑒𝐸𝐻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h</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𝑒</m:t>
                        </m:r>
                      </m:sub>
                    </m:sSub>
                  </m:oMath>
                </m:oMathPara>
              </a14:m>
              <a:endParaRPr lang="en-US">
                <a:effectLst/>
              </a:endParaRPr>
            </a:p>
          </xdr:txBody>
        </xdr:sp>
      </mc:Choice>
      <mc:Fallback xmlns="">
        <xdr:sp macro="" textlink="">
          <xdr:nvSpPr>
            <xdr:cNvPr id="482" name="TextBox 481"/>
            <xdr:cNvSpPr txBox="1"/>
          </xdr:nvSpPr>
          <xdr:spPr>
            <a:xfrm>
              <a:off x="2124075" y="1261491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𝑊_(𝑒𝐸𝐻,𝑡𝑜𝑟)=𝑊_(𝑒𝐻,𝑡𝑜𝑟)=𝑊_(𝑒𝐸,𝑡𝑜𝑟)=ℎ 𝑓_𝑒</a:t>
              </a:r>
              <a:endParaRPr lang="en-US">
                <a:effectLst/>
              </a:endParaRPr>
            </a:p>
          </xdr:txBody>
        </xdr:sp>
      </mc:Fallback>
    </mc:AlternateContent>
    <xdr:clientData/>
  </xdr:oneCellAnchor>
  <xdr:oneCellAnchor>
    <xdr:from>
      <xdr:col>1</xdr:col>
      <xdr:colOff>0</xdr:colOff>
      <xdr:row>294</xdr:row>
      <xdr:rowOff>0</xdr:rowOff>
    </xdr:from>
    <xdr:ext cx="2717800" cy="476250"/>
    <mc:AlternateContent xmlns:mc="http://schemas.openxmlformats.org/markup-compatibility/2006" xmlns:a14="http://schemas.microsoft.com/office/drawing/2010/main">
      <mc:Choice Requires="a14">
        <xdr:sp macro="" textlink="">
          <xdr:nvSpPr>
            <xdr:cNvPr id="483" name="TextBox 482"/>
            <xdr:cNvSpPr txBox="1"/>
          </xdr:nvSpPr>
          <xdr:spPr>
            <a:xfrm>
              <a:off x="2124075" y="125329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𝑒𝐸</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𝑎</m:t>
                    </m:r>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𝑤</m:t>
                            </m:r>
                          </m:num>
                          <m:den>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den>
                        </m:f>
                      </m:e>
                    </m:rad>
                  </m:oMath>
                </m:oMathPara>
              </a14:m>
              <a:endParaRPr lang="en-US" sz="1100"/>
            </a:p>
          </xdr:txBody>
        </xdr:sp>
      </mc:Choice>
      <mc:Fallback xmlns="">
        <xdr:sp macro="" textlink="">
          <xdr:nvSpPr>
            <xdr:cNvPr id="483" name="TextBox 482"/>
            <xdr:cNvSpPr txBox="1"/>
          </xdr:nvSpPr>
          <xdr:spPr>
            <a:xfrm>
              <a:off x="2124075" y="125329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𝐸_(𝑒𝐸,𝑡𝑜𝑟)=𝐸_(𝑒,𝑡𝑜𝑟)  𝑎=𝐸_(𝑒,𝑡𝑜𝑟)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𝑤/2</a:t>
              </a:r>
              <a:r>
                <a:rPr lang="el-GR" sz="1100" i="0">
                  <a:solidFill>
                    <a:schemeClr val="tx1"/>
                  </a:solidFill>
                  <a:effectLst/>
                  <a:latin typeface="Cambria Math"/>
                  <a:ea typeface="+mn-ea"/>
                  <a:cs typeface="+mn-cs"/>
                </a:rPr>
                <a:t>𝛼</a:t>
              </a:r>
              <a:r>
                <a:rPr lang="en-US" sz="110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295</xdr:row>
      <xdr:rowOff>0</xdr:rowOff>
    </xdr:from>
    <xdr:ext cx="2717800" cy="342900"/>
    <mc:AlternateContent xmlns:mc="http://schemas.openxmlformats.org/markup-compatibility/2006" xmlns:a14="http://schemas.microsoft.com/office/drawing/2010/main">
      <mc:Choice Requires="a14">
        <xdr:sp macro="" textlink="">
          <xdr:nvSpPr>
            <xdr:cNvPr id="484" name="TextBox 483"/>
            <xdr:cNvSpPr txBox="1"/>
          </xdr:nvSpPr>
          <xdr:spPr>
            <a:xfrm>
              <a:off x="2124075" y="12580620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𝑒𝐻</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𝑏</m:t>
                    </m:r>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r>
                          <a:rPr lang="el-GR" sz="1100" i="1">
                            <a:solidFill>
                              <a:schemeClr val="tx1"/>
                            </a:solidFill>
                            <a:effectLst/>
                            <a:latin typeface="Cambria Math"/>
                            <a:ea typeface="+mn-ea"/>
                            <a:cs typeface="+mn-cs"/>
                          </a:rPr>
                          <m:t>𝛼</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𝑤</m:t>
                        </m:r>
                      </m:e>
                    </m:rad>
                  </m:oMath>
                </m:oMathPara>
              </a14:m>
              <a:endParaRPr lang="en-US" sz="1100"/>
            </a:p>
          </xdr:txBody>
        </xdr:sp>
      </mc:Choice>
      <mc:Fallback xmlns="">
        <xdr:sp macro="" textlink="">
          <xdr:nvSpPr>
            <xdr:cNvPr id="484" name="TextBox 483"/>
            <xdr:cNvSpPr txBox="1"/>
          </xdr:nvSpPr>
          <xdr:spPr>
            <a:xfrm>
              <a:off x="2124075" y="125806200"/>
              <a:ext cx="27178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𝐻_(𝑒𝐻,𝑡𝑜𝑟)=𝐻_(𝑒,𝑡𝑜𝑟)  𝑏=𝐻_(𝑒,𝑡𝑜𝑟)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𝑤)</a:t>
              </a:r>
              <a:endParaRPr lang="en-US" sz="1100"/>
            </a:p>
          </xdr:txBody>
        </xdr:sp>
      </mc:Fallback>
    </mc:AlternateContent>
    <xdr:clientData/>
  </xdr:oneCellAnchor>
  <xdr:oneCellAnchor>
    <xdr:from>
      <xdr:col>1</xdr:col>
      <xdr:colOff>0</xdr:colOff>
      <xdr:row>348</xdr:row>
      <xdr:rowOff>0</xdr:rowOff>
    </xdr:from>
    <xdr:ext cx="2717800" cy="504825"/>
    <mc:AlternateContent xmlns:mc="http://schemas.openxmlformats.org/markup-compatibility/2006" xmlns:a14="http://schemas.microsoft.com/office/drawing/2010/main">
      <mc:Choice Requires="a14">
        <xdr:sp macro="" textlink="">
          <xdr:nvSpPr>
            <xdr:cNvPr id="485" name="TextBox 484"/>
            <xdr:cNvSpPr txBox="1"/>
          </xdr:nvSpPr>
          <xdr:spPr>
            <a:xfrm>
              <a:off x="2124075" y="14785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𝑃</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𝑐</m:t>
                        </m:r>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Cambria Math" pitchFamily="18" charset="0"/>
                                <a:cs typeface="+mn-cs"/>
                              </a:rPr>
                              <m:t>,</m:t>
                            </m:r>
                            <m:r>
                              <a:rPr lang="en-US" sz="1100" b="0" i="1">
                                <a:solidFill>
                                  <a:schemeClr val="tx1"/>
                                </a:solidFill>
                                <a:effectLst/>
                                <a:latin typeface="Cambria Math"/>
                                <a:ea typeface="Cambria Math" pitchFamily="18" charset="0"/>
                                <a:cs typeface="+mn-cs"/>
                              </a:rPr>
                              <m:t>𝑡𝑜𝑟</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Cambria Math" pitchFamily="18" charset="0"/>
                                <a:cs typeface="+mn-cs"/>
                              </a:rPr>
                              <m:t>,</m:t>
                            </m:r>
                            <m:r>
                              <a:rPr lang="en-US" sz="1100" b="0" i="1">
                                <a:solidFill>
                                  <a:schemeClr val="tx1"/>
                                </a:solidFill>
                                <a:effectLst/>
                                <a:latin typeface="Cambria Math"/>
                                <a:ea typeface="+mn-ea"/>
                                <a:cs typeface="+mn-cs"/>
                              </a:rPr>
                              <m:t>𝑡𝑜𝑟</m:t>
                            </m:r>
                          </m:sub>
                        </m:sSub>
                      </m:den>
                    </m:f>
                  </m:oMath>
                </m:oMathPara>
              </a14:m>
              <a:endParaRPr lang="en-US">
                <a:effectLst/>
                <a:latin typeface="Cambria Math" pitchFamily="18" charset="0"/>
                <a:ea typeface="Cambria Math" pitchFamily="18" charset="0"/>
              </a:endParaRPr>
            </a:p>
          </xdr:txBody>
        </xdr:sp>
      </mc:Choice>
      <mc:Fallback xmlns="">
        <xdr:sp macro="" textlink="">
          <xdr:nvSpPr>
            <xdr:cNvPr id="485" name="TextBox 484"/>
            <xdr:cNvSpPr txBox="1"/>
          </xdr:nvSpPr>
          <xdr:spPr>
            <a:xfrm>
              <a:off x="2124075" y="1478565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pitchFamily="18" charset="0"/>
                  <a:ea typeface="Cambria Math" pitchFamily="18" charset="0"/>
                  <a:cs typeface="+mn-cs"/>
                </a:rPr>
                <a:t>𝑃</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𝑐</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,𝑡𝑜𝑟) )</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𝑡𝑜𝑟</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350</xdr:row>
      <xdr:rowOff>0</xdr:rowOff>
    </xdr:from>
    <xdr:ext cx="2717800" cy="476250"/>
    <mc:AlternateContent xmlns:mc="http://schemas.openxmlformats.org/markup-compatibility/2006" xmlns:a14="http://schemas.microsoft.com/office/drawing/2010/main">
      <mc:Choice Requires="a14">
        <xdr:sp macro="" textlink="">
          <xdr:nvSpPr>
            <xdr:cNvPr id="486" name="TextBox 485"/>
            <xdr:cNvSpPr txBox="1"/>
          </xdr:nvSpPr>
          <xdr:spPr>
            <a:xfrm>
              <a:off x="2124075" y="1488376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486" name="TextBox 485"/>
            <xdr:cNvSpPr txBox="1"/>
          </xdr:nvSpPr>
          <xdr:spPr>
            <a:xfrm>
              <a:off x="2124075" y="1488376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𝑇〗_(𝑒,𝑡𝑜𝑟)  =𝑊_(𝑒,𝑡𝑜𝑟)/(𝑁_𝐴  𝑘_𝐵 )</a:t>
              </a:r>
              <a:endParaRPr lang="en-US">
                <a:effectLst/>
              </a:endParaRPr>
            </a:p>
          </xdr:txBody>
        </xdr:sp>
      </mc:Fallback>
    </mc:AlternateContent>
    <xdr:clientData/>
  </xdr:oneCellAnchor>
  <xdr:oneCellAnchor>
    <xdr:from>
      <xdr:col>1</xdr:col>
      <xdr:colOff>0</xdr:colOff>
      <xdr:row>339</xdr:row>
      <xdr:rowOff>0</xdr:rowOff>
    </xdr:from>
    <xdr:ext cx="2717800" cy="504825"/>
    <mc:AlternateContent xmlns:mc="http://schemas.openxmlformats.org/markup-compatibility/2006" xmlns:a14="http://schemas.microsoft.com/office/drawing/2010/main">
      <mc:Choice Requires="a14">
        <xdr:sp macro="" textlink="">
          <xdr:nvSpPr>
            <xdr:cNvPr id="487" name="TextBox 486"/>
            <xdr:cNvSpPr txBox="1"/>
          </xdr:nvSpPr>
          <xdr:spPr>
            <a:xfrm>
              <a:off x="2124075" y="1435131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𝑃</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𝑐</m:t>
                        </m:r>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den>
                    </m:f>
                  </m:oMath>
                </m:oMathPara>
              </a14:m>
              <a:endParaRPr lang="en-US">
                <a:effectLst/>
                <a:latin typeface="Cambria Math" pitchFamily="18" charset="0"/>
                <a:ea typeface="Cambria Math" pitchFamily="18" charset="0"/>
              </a:endParaRPr>
            </a:p>
          </xdr:txBody>
        </xdr:sp>
      </mc:Choice>
      <mc:Fallback xmlns="">
        <xdr:sp macro="" textlink="">
          <xdr:nvSpPr>
            <xdr:cNvPr id="487" name="TextBox 486"/>
            <xdr:cNvSpPr txBox="1"/>
          </xdr:nvSpPr>
          <xdr:spPr>
            <a:xfrm>
              <a:off x="2124075" y="1435131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pitchFamily="18" charset="0"/>
                  <a:ea typeface="Cambria Math" pitchFamily="18" charset="0"/>
                  <a:cs typeface="+mn-cs"/>
                </a:rPr>
                <a:t>𝑃</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,𝑠𝑝ℎ</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𝑐</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,𝑠𝑝ℎ</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,𝑠𝑝ℎ</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,𝑠𝑝ℎ</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341</xdr:row>
      <xdr:rowOff>0</xdr:rowOff>
    </xdr:from>
    <xdr:ext cx="2717800" cy="495300"/>
    <mc:AlternateContent xmlns:mc="http://schemas.openxmlformats.org/markup-compatibility/2006" xmlns:a14="http://schemas.microsoft.com/office/drawing/2010/main">
      <mc:Choice Requires="a14">
        <xdr:sp macro="" textlink="">
          <xdr:nvSpPr>
            <xdr:cNvPr id="488" name="TextBox 487"/>
            <xdr:cNvSpPr txBox="1"/>
          </xdr:nvSpPr>
          <xdr:spPr>
            <a:xfrm>
              <a:off x="2124075" y="1444942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488" name="TextBox 487"/>
            <xdr:cNvSpPr txBox="1"/>
          </xdr:nvSpPr>
          <xdr:spPr>
            <a:xfrm>
              <a:off x="2124075" y="1444942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𝑇〗_(𝑒,𝑠𝑝ℎ)  =𝑊_(𝑒,𝑠𝑝ℎ)/(𝑁_𝐴  𝑘_𝐵 )</a:t>
              </a:r>
              <a:endParaRPr lang="en-US">
                <a:effectLst/>
              </a:endParaRPr>
            </a:p>
          </xdr:txBody>
        </xdr:sp>
      </mc:Fallback>
    </mc:AlternateContent>
    <xdr:clientData/>
  </xdr:oneCellAnchor>
  <xdr:oneCellAnchor>
    <xdr:from>
      <xdr:col>1</xdr:col>
      <xdr:colOff>0</xdr:colOff>
      <xdr:row>342</xdr:row>
      <xdr:rowOff>0</xdr:rowOff>
    </xdr:from>
    <xdr:ext cx="2717800" cy="504825"/>
    <mc:AlternateContent xmlns:mc="http://schemas.openxmlformats.org/markup-compatibility/2006" xmlns:a14="http://schemas.microsoft.com/office/drawing/2010/main">
      <mc:Choice Requires="a14">
        <xdr:sp macro="" textlink="">
          <xdr:nvSpPr>
            <xdr:cNvPr id="489" name="TextBox 488"/>
            <xdr:cNvSpPr txBox="1"/>
          </xdr:nvSpPr>
          <xdr:spPr>
            <a:xfrm>
              <a:off x="2124075" y="144989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𝑃</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𝑐</m:t>
                        </m:r>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den>
                    </m:f>
                  </m:oMath>
                </m:oMathPara>
              </a14:m>
              <a:endParaRPr lang="en-US">
                <a:effectLst/>
                <a:latin typeface="Cambria Math" pitchFamily="18" charset="0"/>
                <a:ea typeface="Cambria Math" pitchFamily="18" charset="0"/>
              </a:endParaRPr>
            </a:p>
          </xdr:txBody>
        </xdr:sp>
      </mc:Choice>
      <mc:Fallback xmlns="">
        <xdr:sp macro="" textlink="">
          <xdr:nvSpPr>
            <xdr:cNvPr id="489" name="TextBox 488"/>
            <xdr:cNvSpPr txBox="1"/>
          </xdr:nvSpPr>
          <xdr:spPr>
            <a:xfrm>
              <a:off x="2124075" y="1449895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pitchFamily="18" charset="0"/>
                  <a:ea typeface="Cambria Math" pitchFamily="18" charset="0"/>
                  <a:cs typeface="+mn-cs"/>
                </a:rPr>
                <a:t>𝑃</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,𝑒𝑙𝑙1</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𝑐</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,𝑒𝑙𝑙1</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,𝑒𝑙𝑙1</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,𝑒𝑙𝑙1</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344</xdr:row>
      <xdr:rowOff>0</xdr:rowOff>
    </xdr:from>
    <xdr:ext cx="2717800" cy="476250"/>
    <mc:AlternateContent xmlns:mc="http://schemas.openxmlformats.org/markup-compatibility/2006" xmlns:a14="http://schemas.microsoft.com/office/drawing/2010/main">
      <mc:Choice Requires="a14">
        <xdr:sp macro="" textlink="">
          <xdr:nvSpPr>
            <xdr:cNvPr id="490" name="TextBox 489"/>
            <xdr:cNvSpPr txBox="1"/>
          </xdr:nvSpPr>
          <xdr:spPr>
            <a:xfrm>
              <a:off x="2124075" y="145970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490" name="TextBox 489"/>
            <xdr:cNvSpPr txBox="1"/>
          </xdr:nvSpPr>
          <xdr:spPr>
            <a:xfrm>
              <a:off x="2124075" y="145970625"/>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𝑇〗_(𝑒,𝑒𝑙𝑙1)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𝑊〗_(𝑒,𝑒𝑙𝑙1)/(𝑁_𝐴  𝑘_𝐵 )</a:t>
              </a:r>
              <a:endParaRPr lang="en-US">
                <a:effectLst/>
              </a:endParaRPr>
            </a:p>
          </xdr:txBody>
        </xdr:sp>
      </mc:Fallback>
    </mc:AlternateContent>
    <xdr:clientData/>
  </xdr:oneCellAnchor>
  <xdr:oneCellAnchor>
    <xdr:from>
      <xdr:col>1</xdr:col>
      <xdr:colOff>0</xdr:colOff>
      <xdr:row>345</xdr:row>
      <xdr:rowOff>0</xdr:rowOff>
    </xdr:from>
    <xdr:ext cx="2717800" cy="504825"/>
    <mc:AlternateContent xmlns:mc="http://schemas.openxmlformats.org/markup-compatibility/2006" xmlns:a14="http://schemas.microsoft.com/office/drawing/2010/main">
      <mc:Choice Requires="a14">
        <xdr:sp macro="" textlink="">
          <xdr:nvSpPr>
            <xdr:cNvPr id="491" name="TextBox 490"/>
            <xdr:cNvSpPr txBox="1"/>
          </xdr:nvSpPr>
          <xdr:spPr>
            <a:xfrm>
              <a:off x="2124075" y="146446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𝑃</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r>
                      <a:rPr lang="en-US" sz="1100" b="0" i="1">
                        <a:solidFill>
                          <a:schemeClr val="tx1"/>
                        </a:solidFill>
                        <a:effectLst/>
                        <a:latin typeface="Cambria Math" pitchFamily="18" charset="0"/>
                        <a:ea typeface="Cambria Math" pitchFamily="18" charset="0"/>
                        <a:cs typeface="+mn-cs"/>
                      </a:rPr>
                      <m:t>= </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𝑐</m:t>
                        </m:r>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𝜆</m:t>
                            </m:r>
                          </m:e>
                          <m:sub>
                            <m:r>
                              <a:rPr lang="en-US" sz="1100" b="0" i="1">
                                <a:solidFill>
                                  <a:schemeClr val="tx1"/>
                                </a:solidFill>
                                <a:effectLst/>
                                <a:latin typeface="Cambria Math" pitchFamily="18" charset="0"/>
                                <a:ea typeface="Cambria Math" pitchFamily="18" charset="0"/>
                                <a:cs typeface="+mn-cs"/>
                              </a:rPr>
                              <m:t>𝑒</m:t>
                            </m:r>
                          </m:sub>
                        </m:sSub>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 </m:t>
                            </m:r>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den>
                    </m:f>
                    <m:r>
                      <a:rPr lang="en-US" sz="1100" b="0" i="1">
                        <a:solidFill>
                          <a:schemeClr val="tx1"/>
                        </a:solidFill>
                        <a:effectLst/>
                        <a:latin typeface="Cambria Math" pitchFamily="18" charset="0"/>
                        <a:ea typeface="Cambria Math" pitchFamily="18" charset="0"/>
                        <a:cs typeface="+mn-cs"/>
                      </a:rPr>
                      <m:t>=</m:t>
                    </m:r>
                    <m:f>
                      <m:fPr>
                        <m:ctrlPr>
                          <a:rPr lang="en-US" sz="1100" b="0" i="1">
                            <a:solidFill>
                              <a:schemeClr val="tx1"/>
                            </a:solidFill>
                            <a:effectLst/>
                            <a:latin typeface="Cambria Math"/>
                            <a:ea typeface="Cambria Math" pitchFamily="18" charset="0"/>
                            <a:cs typeface="+mn-cs"/>
                          </a:rPr>
                        </m:ctrlPr>
                      </m:fPr>
                      <m:num>
                        <m:r>
                          <a:rPr lang="en-US" sz="1100" b="0" i="1">
                            <a:solidFill>
                              <a:schemeClr val="tx1"/>
                            </a:solidFill>
                            <a:effectLst/>
                            <a:latin typeface="Cambria Math" pitchFamily="18" charset="0"/>
                            <a:ea typeface="Cambria Math" pitchFamily="18" charset="0"/>
                            <a:cs typeface="+mn-cs"/>
                          </a:rPr>
                          <m:t>h</m:t>
                        </m:r>
                        <m:r>
                          <a:rPr lang="en-US" sz="1100" b="0" i="1">
                            <a:solidFill>
                              <a:schemeClr val="tx1"/>
                            </a:solidFill>
                            <a:effectLst/>
                            <a:latin typeface="Cambria Math" pitchFamily="18" charset="0"/>
                            <a:ea typeface="Cambria Math" pitchFamily="18" charset="0"/>
                            <a:cs typeface="+mn-cs"/>
                          </a:rPr>
                          <m:t> </m:t>
                        </m:r>
                        <m:sSub>
                          <m:sSubPr>
                            <m:ctrlPr>
                              <a:rPr lang="en-US" sz="1100" b="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𝑓</m:t>
                            </m:r>
                          </m:e>
                          <m:sub>
                            <m:r>
                              <a:rPr lang="en-US" sz="1100" b="0" i="1">
                                <a:solidFill>
                                  <a:schemeClr val="tx1"/>
                                </a:solidFill>
                                <a:effectLst/>
                                <a:latin typeface="Cambria Math" pitchFamily="18" charset="0"/>
                                <a:ea typeface="Cambria Math" pitchFamily="18" charset="0"/>
                                <a:cs typeface="+mn-cs"/>
                              </a:rPr>
                              <m:t>𝑒</m:t>
                            </m:r>
                          </m:sub>
                        </m:sSub>
                      </m:num>
                      <m:den>
                        <m:sSub>
                          <m:sSubPr>
                            <m:ctrlPr>
                              <a:rPr lang="en-US" sz="1100" i="1">
                                <a:solidFill>
                                  <a:schemeClr val="tx1"/>
                                </a:solidFill>
                                <a:effectLst/>
                                <a:latin typeface="Cambria Math"/>
                                <a:ea typeface="Cambria Math" pitchFamily="18" charset="0"/>
                                <a:cs typeface="+mn-cs"/>
                              </a:rPr>
                            </m:ctrlPr>
                          </m:sSubPr>
                          <m:e>
                            <m:r>
                              <a:rPr lang="en-US" sz="1100" b="0" i="1">
                                <a:solidFill>
                                  <a:schemeClr val="tx1"/>
                                </a:solidFill>
                                <a:effectLst/>
                                <a:latin typeface="Cambria Math" pitchFamily="18" charset="0"/>
                                <a:ea typeface="Cambria Math" pitchFamily="18" charset="0"/>
                                <a:cs typeface="+mn-cs"/>
                              </a:rPr>
                              <m:t>𝑉</m:t>
                            </m:r>
                          </m:e>
                          <m:sub>
                            <m:r>
                              <a:rPr lang="en-US" sz="1100" b="0" i="1">
                                <a:solidFill>
                                  <a:schemeClr val="tx1"/>
                                </a:solidFill>
                                <a:effectLst/>
                                <a:latin typeface="Cambria Math" pitchFamily="18" charset="0"/>
                                <a:ea typeface="Cambria Math" pitchFamily="18" charset="0"/>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den>
                    </m:f>
                  </m:oMath>
                </m:oMathPara>
              </a14:m>
              <a:endParaRPr lang="en-US">
                <a:effectLst/>
                <a:latin typeface="Cambria Math" pitchFamily="18" charset="0"/>
                <a:ea typeface="Cambria Math" pitchFamily="18" charset="0"/>
              </a:endParaRPr>
            </a:p>
          </xdr:txBody>
        </xdr:sp>
      </mc:Choice>
      <mc:Fallback xmlns="">
        <xdr:sp macro="" textlink="">
          <xdr:nvSpPr>
            <xdr:cNvPr id="491" name="TextBox 490"/>
            <xdr:cNvSpPr txBox="1"/>
          </xdr:nvSpPr>
          <xdr:spPr>
            <a:xfrm>
              <a:off x="2124075" y="14644687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pitchFamily="18" charset="0"/>
                  <a:ea typeface="Cambria Math" pitchFamily="18" charset="0"/>
                  <a:cs typeface="+mn-cs"/>
                </a:rPr>
                <a:t>𝑃</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𝑐</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𝜆</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 〖</a:t>
              </a:r>
              <a:r>
                <a:rPr lang="en-US" sz="1100" b="0" i="0">
                  <a:solidFill>
                    <a:schemeClr val="tx1"/>
                  </a:solidFill>
                  <a:effectLst/>
                  <a:latin typeface="Cambria Math" pitchFamily="18" charset="0"/>
                  <a:ea typeface="Cambria Math" pitchFamily="18" charset="0"/>
                  <a:cs typeface="+mn-cs"/>
                </a:rPr>
                <a:t> 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ℎ 𝑓</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pitchFamily="18" charset="0"/>
                  <a:ea typeface="Cambria Math" pitchFamily="18" charset="0"/>
                  <a:cs typeface="+mn-cs"/>
                </a:rPr>
                <a:t>𝑉</a:t>
              </a:r>
              <a:r>
                <a:rPr lang="en-US" sz="1100" b="0" i="0">
                  <a:solidFill>
                    <a:schemeClr val="tx1"/>
                  </a:solidFill>
                  <a:effectLst/>
                  <a:latin typeface="Cambria Math"/>
                  <a:ea typeface="Cambria Math" pitchFamily="18" charset="0"/>
                  <a:cs typeface="+mn-cs"/>
                </a:rPr>
                <a:t>_(</a:t>
              </a:r>
              <a:r>
                <a:rPr lang="en-US" sz="1100" b="0" i="0">
                  <a:solidFill>
                    <a:schemeClr val="tx1"/>
                  </a:solidFill>
                  <a:effectLst/>
                  <a:latin typeface="Cambria Math" pitchFamily="18" charset="0"/>
                  <a:ea typeface="Cambria Math" pitchFamily="18" charset="0"/>
                  <a:cs typeface="+mn-cs"/>
                </a:rPr>
                <a:t>𝑒</a:t>
              </a:r>
              <a:r>
                <a:rPr lang="en-US" sz="1100" b="0" i="0">
                  <a:solidFill>
                    <a:schemeClr val="tx1"/>
                  </a:solidFill>
                  <a:effectLst/>
                  <a:latin typeface="Cambria Math"/>
                  <a:ea typeface="+mn-ea"/>
                  <a:cs typeface="+mn-cs"/>
                </a:rPr>
                <a:t>,𝑒𝑙𝑙2</a:t>
              </a:r>
              <a:r>
                <a:rPr lang="en-US" sz="1100" b="0" i="0">
                  <a:solidFill>
                    <a:schemeClr val="tx1"/>
                  </a:solidFill>
                  <a:effectLst/>
                  <a:latin typeface="Cambria Math"/>
                  <a:ea typeface="Cambria Math" pitchFamily="18" charset="0"/>
                  <a:cs typeface="+mn-cs"/>
                </a:rPr>
                <a:t>)</a:t>
              </a:r>
              <a:r>
                <a:rPr lang="en-US" sz="1100" b="0" i="0">
                  <a:solidFill>
                    <a:schemeClr val="tx1"/>
                  </a:solidFill>
                  <a:effectLst/>
                  <a:latin typeface="Cambria Math"/>
                  <a:ea typeface="+mn-ea"/>
                  <a:cs typeface="+mn-cs"/>
                </a:rPr>
                <a:t> </a:t>
              </a:r>
              <a:endParaRPr lang="en-US">
                <a:effectLst/>
                <a:latin typeface="Cambria Math" pitchFamily="18" charset="0"/>
                <a:ea typeface="Cambria Math" pitchFamily="18" charset="0"/>
              </a:endParaRPr>
            </a:p>
          </xdr:txBody>
        </xdr:sp>
      </mc:Fallback>
    </mc:AlternateContent>
    <xdr:clientData/>
  </xdr:oneCellAnchor>
  <xdr:oneCellAnchor>
    <xdr:from>
      <xdr:col>1</xdr:col>
      <xdr:colOff>0</xdr:colOff>
      <xdr:row>347</xdr:row>
      <xdr:rowOff>0</xdr:rowOff>
    </xdr:from>
    <xdr:ext cx="2717800" cy="476250"/>
    <mc:AlternateContent xmlns:mc="http://schemas.openxmlformats.org/markup-compatibility/2006" xmlns:a14="http://schemas.microsoft.com/office/drawing/2010/main">
      <mc:Choice Requires="a14">
        <xdr:sp macro="" textlink="">
          <xdr:nvSpPr>
            <xdr:cNvPr id="492" name="TextBox 491"/>
            <xdr:cNvSpPr txBox="1"/>
          </xdr:nvSpPr>
          <xdr:spPr>
            <a:xfrm>
              <a:off x="2124075" y="147427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𝑇</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𝑁</m:t>
                            </m:r>
                          </m:e>
                          <m:sub>
                            <m:r>
                              <a:rPr lang="en-US" sz="1100" b="0" i="1">
                                <a:solidFill>
                                  <a:schemeClr val="tx1"/>
                                </a:solidFill>
                                <a:effectLst/>
                                <a:latin typeface="Cambria Math"/>
                                <a:ea typeface="+mn-ea"/>
                                <a:cs typeface="+mn-cs"/>
                              </a:rPr>
                              <m:t>𝐴</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𝑘</m:t>
                            </m:r>
                          </m:e>
                          <m:sub>
                            <m:r>
                              <a:rPr lang="en-US" sz="1100" b="0" i="1">
                                <a:solidFill>
                                  <a:schemeClr val="tx1"/>
                                </a:solidFill>
                                <a:effectLst/>
                                <a:latin typeface="Cambria Math"/>
                                <a:ea typeface="+mn-ea"/>
                                <a:cs typeface="+mn-cs"/>
                              </a:rPr>
                              <m:t>𝐵</m:t>
                            </m:r>
                          </m:sub>
                        </m:sSub>
                      </m:den>
                    </m:f>
                  </m:oMath>
                </m:oMathPara>
              </a14:m>
              <a:endParaRPr lang="en-US">
                <a:effectLst/>
              </a:endParaRPr>
            </a:p>
          </xdr:txBody>
        </xdr:sp>
      </mc:Choice>
      <mc:Fallback xmlns="">
        <xdr:sp macro="" textlink="">
          <xdr:nvSpPr>
            <xdr:cNvPr id="492" name="TextBox 491"/>
            <xdr:cNvSpPr txBox="1"/>
          </xdr:nvSpPr>
          <xdr:spPr>
            <a:xfrm>
              <a:off x="2124075" y="147427950"/>
              <a:ext cx="27178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𝑇〗_(𝑒,𝑒𝑙𝑙2)  =𝑊_(𝑒,𝑒𝑙𝑙2)/(𝑁_𝐴  𝑘_𝐵 )</a:t>
              </a:r>
              <a:endParaRPr lang="en-US">
                <a:effectLst/>
              </a:endParaRPr>
            </a:p>
          </xdr:txBody>
        </xdr:sp>
      </mc:Fallback>
    </mc:AlternateContent>
    <xdr:clientData/>
  </xdr:oneCellAnchor>
  <xdr:oneCellAnchor>
    <xdr:from>
      <xdr:col>1</xdr:col>
      <xdr:colOff>0</xdr:colOff>
      <xdr:row>340</xdr:row>
      <xdr:rowOff>0</xdr:rowOff>
    </xdr:from>
    <xdr:ext cx="2717800" cy="323850"/>
    <mc:AlternateContent xmlns:mc="http://schemas.openxmlformats.org/markup-compatibility/2006" xmlns:a14="http://schemas.microsoft.com/office/drawing/2010/main">
      <mc:Choice Requires="a14">
        <xdr:sp macro="" textlink="">
          <xdr:nvSpPr>
            <xdr:cNvPr id="493" name="TextBox 492"/>
            <xdr:cNvSpPr txBox="1"/>
          </xdr:nvSpPr>
          <xdr:spPr>
            <a:xfrm>
              <a:off x="2124075" y="1440180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𝑠𝑝h</m:t>
                        </m:r>
                      </m:sub>
                    </m:sSub>
                  </m:oMath>
                </m:oMathPara>
              </a14:m>
              <a:endParaRPr lang="en-US">
                <a:effectLst/>
              </a:endParaRPr>
            </a:p>
          </xdr:txBody>
        </xdr:sp>
      </mc:Choice>
      <mc:Fallback xmlns="">
        <xdr:sp macro="" textlink="">
          <xdr:nvSpPr>
            <xdr:cNvPr id="493" name="TextBox 492"/>
            <xdr:cNvSpPr txBox="1"/>
          </xdr:nvSpPr>
          <xdr:spPr>
            <a:xfrm>
              <a:off x="2124075" y="1440180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𝑊_(𝑒,𝑠𝑝ℎ)  =𝑃_(𝑒,𝑠𝑝ℎ)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𝑉〗_(𝑒,𝑠𝑝ℎ)</a:t>
              </a:r>
              <a:endParaRPr lang="en-US">
                <a:effectLst/>
              </a:endParaRPr>
            </a:p>
          </xdr:txBody>
        </xdr:sp>
      </mc:Fallback>
    </mc:AlternateContent>
    <xdr:clientData/>
  </xdr:oneCellAnchor>
  <xdr:oneCellAnchor>
    <xdr:from>
      <xdr:col>1</xdr:col>
      <xdr:colOff>0</xdr:colOff>
      <xdr:row>343</xdr:row>
      <xdr:rowOff>0</xdr:rowOff>
    </xdr:from>
    <xdr:ext cx="2717800" cy="314325"/>
    <mc:AlternateContent xmlns:mc="http://schemas.openxmlformats.org/markup-compatibility/2006" xmlns:a14="http://schemas.microsoft.com/office/drawing/2010/main">
      <mc:Choice Requires="a14">
        <xdr:sp macro="" textlink="">
          <xdr:nvSpPr>
            <xdr:cNvPr id="494" name="TextBox 493"/>
            <xdr:cNvSpPr txBox="1"/>
          </xdr:nvSpPr>
          <xdr:spPr>
            <a:xfrm>
              <a:off x="2124075" y="145341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1</m:t>
                        </m:r>
                      </m:sub>
                    </m:sSub>
                  </m:oMath>
                </m:oMathPara>
              </a14:m>
              <a:endParaRPr lang="en-US">
                <a:effectLst/>
              </a:endParaRPr>
            </a:p>
          </xdr:txBody>
        </xdr:sp>
      </mc:Choice>
      <mc:Fallback xmlns="">
        <xdr:sp macro="" textlink="">
          <xdr:nvSpPr>
            <xdr:cNvPr id="494" name="TextBox 493"/>
            <xdr:cNvSpPr txBox="1"/>
          </xdr:nvSpPr>
          <xdr:spPr>
            <a:xfrm>
              <a:off x="2124075" y="1453419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𝑊_(𝑒,𝑒𝑙𝑙1)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𝑃〗_(𝑒,𝑒𝑙𝑙1)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𝑉〗_(𝑒,𝑒𝑙𝑙1)</a:t>
              </a:r>
              <a:endParaRPr lang="en-US">
                <a:effectLst/>
              </a:endParaRPr>
            </a:p>
          </xdr:txBody>
        </xdr:sp>
      </mc:Fallback>
    </mc:AlternateContent>
    <xdr:clientData/>
  </xdr:oneCellAnchor>
  <xdr:oneCellAnchor>
    <xdr:from>
      <xdr:col>1</xdr:col>
      <xdr:colOff>0</xdr:colOff>
      <xdr:row>346</xdr:row>
      <xdr:rowOff>0</xdr:rowOff>
    </xdr:from>
    <xdr:ext cx="2717800" cy="314325"/>
    <mc:AlternateContent xmlns:mc="http://schemas.openxmlformats.org/markup-compatibility/2006" xmlns:a14="http://schemas.microsoft.com/office/drawing/2010/main">
      <mc:Choice Requires="a14">
        <xdr:sp macro="" textlink="">
          <xdr:nvSpPr>
            <xdr:cNvPr id="495" name="TextBox 494"/>
            <xdr:cNvSpPr txBox="1"/>
          </xdr:nvSpPr>
          <xdr:spPr>
            <a:xfrm>
              <a:off x="2124075" y="146637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𝑒𝑙𝑙</m:t>
                        </m:r>
                        <m:r>
                          <a:rPr lang="en-US" sz="1100" b="0" i="1">
                            <a:solidFill>
                              <a:schemeClr val="tx1"/>
                            </a:solidFill>
                            <a:effectLst/>
                            <a:latin typeface="Cambria Math"/>
                            <a:ea typeface="+mn-ea"/>
                            <a:cs typeface="+mn-cs"/>
                          </a:rPr>
                          <m:t>2</m:t>
                        </m:r>
                      </m:sub>
                    </m:sSub>
                  </m:oMath>
                </m:oMathPara>
              </a14:m>
              <a:endParaRPr lang="en-US">
                <a:effectLst/>
              </a:endParaRPr>
            </a:p>
          </xdr:txBody>
        </xdr:sp>
      </mc:Choice>
      <mc:Fallback xmlns="">
        <xdr:sp macro="" textlink="">
          <xdr:nvSpPr>
            <xdr:cNvPr id="495" name="TextBox 494"/>
            <xdr:cNvSpPr txBox="1"/>
          </xdr:nvSpPr>
          <xdr:spPr>
            <a:xfrm>
              <a:off x="2124075" y="1466373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𝑊〗_(𝑒,𝑒𝑙𝑙2)  =𝑃_(𝑒,𝑒𝑙𝑙2)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𝑉〗_(𝑒,𝑒𝑙𝑙2)</a:t>
              </a:r>
              <a:endParaRPr lang="en-US">
                <a:effectLst/>
              </a:endParaRPr>
            </a:p>
          </xdr:txBody>
        </xdr:sp>
      </mc:Fallback>
    </mc:AlternateContent>
    <xdr:clientData/>
  </xdr:oneCellAnchor>
  <xdr:oneCellAnchor>
    <xdr:from>
      <xdr:col>1</xdr:col>
      <xdr:colOff>0</xdr:colOff>
      <xdr:row>349</xdr:row>
      <xdr:rowOff>0</xdr:rowOff>
    </xdr:from>
    <xdr:ext cx="2717800" cy="314325"/>
    <mc:AlternateContent xmlns:mc="http://schemas.openxmlformats.org/markup-compatibility/2006" xmlns:a14="http://schemas.microsoft.com/office/drawing/2010/main">
      <mc:Choice Requires="a14">
        <xdr:sp macro="" textlink="">
          <xdr:nvSpPr>
            <xdr:cNvPr id="496" name="TextBox 495"/>
            <xdr:cNvSpPr txBox="1"/>
          </xdr:nvSpPr>
          <xdr:spPr>
            <a:xfrm>
              <a:off x="2124075" y="147932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𝑒</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𝑡𝑜𝑟</m:t>
                        </m:r>
                      </m:sub>
                    </m:sSub>
                  </m:oMath>
                </m:oMathPara>
              </a14:m>
              <a:endParaRPr lang="en-US">
                <a:effectLst/>
              </a:endParaRPr>
            </a:p>
          </xdr:txBody>
        </xdr:sp>
      </mc:Choice>
      <mc:Fallback xmlns="">
        <xdr:sp macro="" textlink="">
          <xdr:nvSpPr>
            <xdr:cNvPr id="496" name="TextBox 495"/>
            <xdr:cNvSpPr txBox="1"/>
          </xdr:nvSpPr>
          <xdr:spPr>
            <a:xfrm>
              <a:off x="2124075" y="1479327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eaLnBrk="1" fontAlgn="auto" latinLnBrk="0" hangingPunct="1"/>
              <a:r>
                <a:rPr lang="en-US" sz="1100" b="0" i="0">
                  <a:solidFill>
                    <a:schemeClr val="tx1"/>
                  </a:solidFill>
                  <a:effectLst/>
                  <a:latin typeface="Cambria Math"/>
                  <a:ea typeface="+mn-ea"/>
                  <a:cs typeface="+mn-cs"/>
                </a:rPr>
                <a:t>𝑊_(𝑒,𝑡𝑜𝑟)  =𝑃_(𝑒,𝑡𝑜𝑟)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𝑉〗_(𝑒,𝑡𝑜𝑟)</a:t>
              </a:r>
              <a:endParaRPr lang="en-US">
                <a:effectLst/>
              </a:endParaRPr>
            </a:p>
          </xdr:txBody>
        </xdr:sp>
      </mc:Fallback>
    </mc:AlternateContent>
    <xdr:clientData/>
  </xdr:oneCellAnchor>
  <xdr:oneCellAnchor>
    <xdr:from>
      <xdr:col>1</xdr:col>
      <xdr:colOff>0</xdr:colOff>
      <xdr:row>359</xdr:row>
      <xdr:rowOff>0</xdr:rowOff>
    </xdr:from>
    <xdr:ext cx="2717800" cy="323850"/>
    <mc:AlternateContent xmlns:mc="http://schemas.openxmlformats.org/markup-compatibility/2006" xmlns:a14="http://schemas.microsoft.com/office/drawing/2010/main">
      <mc:Choice Requires="a14">
        <xdr:sp macro="" textlink="">
          <xdr:nvSpPr>
            <xdr:cNvPr id="497" name="TextBox 496"/>
            <xdr:cNvSpPr txBox="1"/>
          </xdr:nvSpPr>
          <xdr:spPr>
            <a:xfrm>
              <a:off x="2124075" y="1523047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𝑝</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𝑝</m:t>
                        </m:r>
                      </m:sub>
                    </m:sSub>
                  </m:oMath>
                </m:oMathPara>
              </a14:m>
              <a:endParaRPr lang="en-US" sz="1100"/>
            </a:p>
          </xdr:txBody>
        </xdr:sp>
      </mc:Choice>
      <mc:Fallback xmlns="">
        <xdr:sp macro="" textlink="">
          <xdr:nvSpPr>
            <xdr:cNvPr id="497" name="TextBox 496"/>
            <xdr:cNvSpPr txBox="1"/>
          </xdr:nvSpPr>
          <xdr:spPr>
            <a:xfrm>
              <a:off x="2124075" y="1523047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𝑃_𝑝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𝑉_𝑝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𝐼〗_𝑝</a:t>
              </a:r>
              <a:endParaRPr lang="en-US" sz="1100"/>
            </a:p>
          </xdr:txBody>
        </xdr:sp>
      </mc:Fallback>
    </mc:AlternateContent>
    <xdr:clientData/>
  </xdr:oneCellAnchor>
  <xdr:oneCellAnchor>
    <xdr:from>
      <xdr:col>1</xdr:col>
      <xdr:colOff>0</xdr:colOff>
      <xdr:row>360</xdr:row>
      <xdr:rowOff>0</xdr:rowOff>
    </xdr:from>
    <xdr:ext cx="2717800" cy="504825"/>
    <mc:AlternateContent xmlns:mc="http://schemas.openxmlformats.org/markup-compatibility/2006" xmlns:a14="http://schemas.microsoft.com/office/drawing/2010/main">
      <mc:Choice Requires="a14">
        <xdr:sp macro="" textlink="">
          <xdr:nvSpPr>
            <xdr:cNvPr id="498" name="TextBox 497"/>
            <xdr:cNvSpPr txBox="1"/>
          </xdr:nvSpPr>
          <xdr:spPr>
            <a:xfrm>
              <a:off x="2124075" y="1526286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𝑝</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𝑝</m:t>
                            </m:r>
                          </m:sub>
                        </m:sSub>
                      </m:den>
                    </m:f>
                  </m:oMath>
                </m:oMathPara>
              </a14:m>
              <a:endParaRPr lang="en-US" sz="1100"/>
            </a:p>
          </xdr:txBody>
        </xdr:sp>
      </mc:Choice>
      <mc:Fallback xmlns="">
        <xdr:sp macro="" textlink="">
          <xdr:nvSpPr>
            <xdr:cNvPr id="498" name="TextBox 497"/>
            <xdr:cNvSpPr txBox="1"/>
          </xdr:nvSpPr>
          <xdr:spPr>
            <a:xfrm>
              <a:off x="2124075" y="15262860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𝑊_𝑝=( 𝑃_𝑝)/𝑓_𝑝 </a:t>
              </a:r>
              <a:endParaRPr lang="en-US" sz="1100"/>
            </a:p>
          </xdr:txBody>
        </xdr:sp>
      </mc:Fallback>
    </mc:AlternateContent>
    <xdr:clientData/>
  </xdr:oneCellAnchor>
  <xdr:oneCellAnchor>
    <xdr:from>
      <xdr:col>1</xdr:col>
      <xdr:colOff>0</xdr:colOff>
      <xdr:row>361</xdr:row>
      <xdr:rowOff>0</xdr:rowOff>
    </xdr:from>
    <xdr:ext cx="2717800" cy="466725"/>
    <mc:AlternateContent xmlns:mc="http://schemas.openxmlformats.org/markup-compatibility/2006" xmlns:a14="http://schemas.microsoft.com/office/drawing/2010/main">
      <mc:Choice Requires="a14">
        <xdr:sp macro="" textlink="">
          <xdr:nvSpPr>
            <xdr:cNvPr id="499" name="TextBox 498"/>
            <xdr:cNvSpPr txBox="1"/>
          </xdr:nvSpPr>
          <xdr:spPr>
            <a:xfrm>
              <a:off x="2124075" y="1531334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𝑝</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𝑝</m:t>
                            </m:r>
                          </m:sub>
                        </m:sSub>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499" name="TextBox 498"/>
            <xdr:cNvSpPr txBox="1"/>
          </xdr:nvSpPr>
          <xdr:spPr>
            <a:xfrm>
              <a:off x="2124075" y="15313342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𝑚_𝑝</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𝑊_𝑝/𝑐^2 </a:t>
              </a:r>
              <a:endParaRPr lang="en-US" sz="1100"/>
            </a:p>
          </xdr:txBody>
        </xdr:sp>
      </mc:Fallback>
    </mc:AlternateContent>
    <xdr:clientData/>
  </xdr:oneCellAnchor>
  <xdr:oneCellAnchor>
    <xdr:from>
      <xdr:col>1</xdr:col>
      <xdr:colOff>0</xdr:colOff>
      <xdr:row>364</xdr:row>
      <xdr:rowOff>0</xdr:rowOff>
    </xdr:from>
    <xdr:ext cx="2717800" cy="495300"/>
    <mc:AlternateContent xmlns:mc="http://schemas.openxmlformats.org/markup-compatibility/2006" xmlns:a14="http://schemas.microsoft.com/office/drawing/2010/main">
      <mc:Choice Requires="a14">
        <xdr:sp macro="" textlink="">
          <xdr:nvSpPr>
            <xdr:cNvPr id="500" name="TextBox 499"/>
            <xdr:cNvSpPr txBox="1"/>
          </xdr:nvSpPr>
          <xdr:spPr>
            <a:xfrm>
              <a:off x="2124075" y="1543526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i="1">
                            <a:solidFill>
                              <a:schemeClr val="tx1"/>
                            </a:solidFill>
                            <a:effectLst/>
                            <a:latin typeface="Cambria Math"/>
                            <a:ea typeface="+mn-ea"/>
                            <a:cs typeface="+mn-cs"/>
                          </a:rPr>
                          <m:t>1</m:t>
                        </m:r>
                      </m:num>
                      <m:den>
                        <m:r>
                          <a:rPr lang="en-US" sz="1100" b="0" i="1">
                            <a:solidFill>
                              <a:schemeClr val="tx1"/>
                            </a:solidFill>
                            <a:effectLst/>
                            <a:latin typeface="Cambria Math"/>
                            <a:ea typeface="+mn-ea"/>
                            <a:cs typeface="+mn-cs"/>
                          </a:rPr>
                          <m:t>2</m:t>
                        </m:r>
                        <m:rad>
                          <m:radPr>
                            <m:degHide m:val="on"/>
                            <m:ctrlPr>
                              <a:rPr lang="en-US" sz="1100" i="1">
                                <a:solidFill>
                                  <a:schemeClr val="tx1"/>
                                </a:solidFill>
                                <a:effectLst/>
                                <a:latin typeface="Cambria Math"/>
                                <a:ea typeface="+mn-ea"/>
                                <a:cs typeface="+mn-cs"/>
                              </a:rPr>
                            </m:ctrlPr>
                          </m:radPr>
                          <m:deg/>
                          <m:e>
                            <m:r>
                              <a:rPr lang="en-US" sz="1100" b="0" i="1">
                                <a:solidFill>
                                  <a:schemeClr val="tx1"/>
                                </a:solidFill>
                                <a:effectLst/>
                                <a:latin typeface="Cambria Math"/>
                                <a:ea typeface="+mn-ea"/>
                                <a:cs typeface="+mn-cs"/>
                              </a:rPr>
                              <m:t>2</m:t>
                            </m:r>
                          </m:e>
                        </m:rad>
                      </m:den>
                    </m:f>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oMath>
                </m:oMathPara>
              </a14:m>
              <a:endParaRPr lang="en-US">
                <a:effectLst/>
              </a:endParaRPr>
            </a:p>
          </xdr:txBody>
        </xdr:sp>
      </mc:Choice>
      <mc:Fallback xmlns="">
        <xdr:sp macro="" textlink="">
          <xdr:nvSpPr>
            <xdr:cNvPr id="500" name="TextBox 499"/>
            <xdr:cNvSpPr txBox="1"/>
          </xdr:nvSpPr>
          <xdr:spPr>
            <a:xfrm>
              <a:off x="2124075" y="154352625"/>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US" sz="1100" b="0" i="0">
                  <a:solidFill>
                    <a:schemeClr val="tx1"/>
                  </a:solidFill>
                  <a:effectLst/>
                  <a:latin typeface="+mn-lt"/>
                  <a:ea typeface="+mn-ea"/>
                  <a:cs typeface="+mn-cs"/>
                </a:rPr>
                <a:t>𝑟_𝑝𝐸</a:t>
              </a:r>
              <a:r>
                <a:rPr lang="el-GR" sz="1100" i="0">
                  <a:solidFill>
                    <a:schemeClr val="tx1"/>
                  </a:solidFill>
                  <a:effectLst/>
                  <a:latin typeface="+mn-lt"/>
                  <a:ea typeface="+mn-ea"/>
                  <a:cs typeface="+mn-cs"/>
                </a:rPr>
                <a:t>=</a:t>
              </a:r>
              <a:r>
                <a:rPr lang="en-US" sz="1100" i="0">
                  <a:solidFill>
                    <a:schemeClr val="tx1"/>
                  </a:solidFill>
                  <a:effectLst/>
                  <a:latin typeface="+mn-lt"/>
                  <a:ea typeface="+mn-ea"/>
                  <a:cs typeface="+mn-cs"/>
                </a:rPr>
                <a:t>1</a:t>
              </a:r>
              <a:r>
                <a:rPr lang="en-US" sz="1100" b="0" i="0">
                  <a:solidFill>
                    <a:schemeClr val="tx1"/>
                  </a:solidFill>
                  <a:effectLst/>
                  <a:latin typeface="+mn-lt"/>
                  <a:ea typeface="+mn-ea"/>
                  <a:cs typeface="+mn-cs"/>
                </a:rPr>
                <a:t>/(2√2)  𝜆_𝑝</a:t>
              </a:r>
              <a:endParaRPr lang="en-US">
                <a:effectLst/>
              </a:endParaRPr>
            </a:p>
          </xdr:txBody>
        </xdr:sp>
      </mc:Fallback>
    </mc:AlternateContent>
    <xdr:clientData/>
  </xdr:oneCellAnchor>
  <xdr:oneCellAnchor>
    <xdr:from>
      <xdr:col>1</xdr:col>
      <xdr:colOff>0</xdr:colOff>
      <xdr:row>379</xdr:row>
      <xdr:rowOff>0</xdr:rowOff>
    </xdr:from>
    <xdr:ext cx="2717800" cy="323850"/>
    <mc:AlternateContent xmlns:mc="http://schemas.openxmlformats.org/markup-compatibility/2006" xmlns:a14="http://schemas.microsoft.com/office/drawing/2010/main">
      <mc:Choice Requires="a14">
        <xdr:sp macro="" textlink="">
          <xdr:nvSpPr>
            <xdr:cNvPr id="501" name="TextBox 500"/>
            <xdr:cNvSpPr txBox="1"/>
          </xdr:nvSpPr>
          <xdr:spPr>
            <a:xfrm>
              <a:off x="2124075" y="1619250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𝑝</m:t>
                        </m:r>
                      </m:sub>
                    </m:sSub>
                  </m:oMath>
                </m:oMathPara>
              </a14:m>
              <a:endParaRPr lang="en-US">
                <a:effectLst/>
              </a:endParaRPr>
            </a:p>
          </xdr:txBody>
        </xdr:sp>
      </mc:Choice>
      <mc:Fallback xmlns="">
        <xdr:sp macro="" textlink="">
          <xdr:nvSpPr>
            <xdr:cNvPr id="501" name="TextBox 500"/>
            <xdr:cNvSpPr txBox="1"/>
          </xdr:nvSpPr>
          <xdr:spPr>
            <a:xfrm>
              <a:off x="2124075" y="1619250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a:t>
              </a:r>
              <a:r>
                <a:rPr lang="en-US" sz="1100" b="0" i="0">
                  <a:solidFill>
                    <a:schemeClr val="tx1"/>
                  </a:solidFill>
                  <a:effectLst/>
                  <a:latin typeface="+mn-lt"/>
                  <a:ea typeface="+mn-ea"/>
                  <a:cs typeface="+mn-cs"/>
                </a:rPr>
                <a:t>_(</a:t>
              </a:r>
              <a:r>
                <a:rPr lang="en-US" sz="1100" b="0" i="0">
                  <a:solidFill>
                    <a:schemeClr val="tx1"/>
                  </a:solidFill>
                  <a:effectLst/>
                  <a:latin typeface="Cambria Math"/>
                  <a:ea typeface="+mn-ea"/>
                  <a:cs typeface="+mn-cs"/>
                </a:rPr>
                <a:t>𝑟,</a:t>
              </a:r>
              <a:r>
                <a:rPr lang="en-US" sz="1100" b="0" i="0">
                  <a:solidFill>
                    <a:schemeClr val="tx1"/>
                  </a:solidFill>
                  <a:effectLst/>
                  <a:latin typeface="+mn-lt"/>
                  <a:ea typeface="+mn-ea"/>
                  <a:cs typeface="+mn-cs"/>
                </a:rPr>
                <a:t>𝑝)</a:t>
              </a:r>
              <a:r>
                <a:rPr lang="en-US" sz="1100" b="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𝐸_𝑝  𝐻_𝑝</a:t>
              </a:r>
              <a:endParaRPr lang="en-US">
                <a:effectLst/>
              </a:endParaRPr>
            </a:p>
          </xdr:txBody>
        </xdr:sp>
      </mc:Fallback>
    </mc:AlternateContent>
    <xdr:clientData/>
  </xdr:oneCellAnchor>
  <xdr:oneCellAnchor>
    <xdr:from>
      <xdr:col>1</xdr:col>
      <xdr:colOff>0</xdr:colOff>
      <xdr:row>382</xdr:row>
      <xdr:rowOff>0</xdr:rowOff>
    </xdr:from>
    <xdr:ext cx="2717800" cy="323850"/>
    <mc:AlternateContent xmlns:mc="http://schemas.openxmlformats.org/markup-compatibility/2006" xmlns:a14="http://schemas.microsoft.com/office/drawing/2010/main">
      <mc:Choice Requires="a14">
        <xdr:sp macro="" textlink="">
          <xdr:nvSpPr>
            <xdr:cNvPr id="502" name="TextBox 501"/>
            <xdr:cNvSpPr txBox="1"/>
          </xdr:nvSpPr>
          <xdr:spPr>
            <a:xfrm>
              <a:off x="2124075" y="1628965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𝑝𝐸</m:t>
                        </m:r>
                      </m:sub>
                    </m:sSub>
                  </m:oMath>
                </m:oMathPara>
              </a14:m>
              <a:endParaRPr lang="en-US">
                <a:effectLst/>
              </a:endParaRPr>
            </a:p>
          </xdr:txBody>
        </xdr:sp>
      </mc:Choice>
      <mc:Fallback xmlns="">
        <xdr:sp macro="" textlink="">
          <xdr:nvSpPr>
            <xdr:cNvPr id="502" name="TextBox 501"/>
            <xdr:cNvSpPr txBox="1"/>
          </xdr:nvSpPr>
          <xdr:spPr>
            <a:xfrm>
              <a:off x="2124075" y="16289655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𝑞=</a:t>
              </a:r>
              <a:r>
                <a:rPr lang="en-US" sz="1100" b="0" i="0">
                  <a:solidFill>
                    <a:schemeClr val="tx1"/>
                  </a:solidFill>
                  <a:effectLst/>
                  <a:latin typeface="Cambria Math"/>
                  <a:ea typeface="+mn-ea"/>
                  <a:cs typeface="+mn-cs"/>
                </a:rPr>
                <a:t>𝐷_𝑝  𝐴_𝑝𝐸</a:t>
              </a:r>
              <a:endParaRPr lang="en-US">
                <a:effectLst/>
              </a:endParaRPr>
            </a:p>
          </xdr:txBody>
        </xdr:sp>
      </mc:Fallback>
    </mc:AlternateContent>
    <xdr:clientData/>
  </xdr:oneCellAnchor>
  <xdr:oneCellAnchor>
    <xdr:from>
      <xdr:col>1</xdr:col>
      <xdr:colOff>0</xdr:colOff>
      <xdr:row>383</xdr:row>
      <xdr:rowOff>0</xdr:rowOff>
    </xdr:from>
    <xdr:ext cx="2717800" cy="323850"/>
    <mc:AlternateContent xmlns:mc="http://schemas.openxmlformats.org/markup-compatibility/2006" xmlns:a14="http://schemas.microsoft.com/office/drawing/2010/main">
      <mc:Choice Requires="a14">
        <xdr:sp macro="" textlink="">
          <xdr:nvSpPr>
            <xdr:cNvPr id="503" name="TextBox 502"/>
            <xdr:cNvSpPr txBox="1"/>
          </xdr:nvSpPr>
          <xdr:spPr>
            <a:xfrm>
              <a:off x="2124075" y="1632204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𝑝</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𝑝𝐻</m:t>
                        </m:r>
                      </m:sub>
                    </m:sSub>
                  </m:oMath>
                </m:oMathPara>
              </a14:m>
              <a:endParaRPr lang="en-US">
                <a:effectLst/>
              </a:endParaRPr>
            </a:p>
          </xdr:txBody>
        </xdr:sp>
      </mc:Choice>
      <mc:Fallback xmlns="">
        <xdr:sp macro="" textlink="">
          <xdr:nvSpPr>
            <xdr:cNvPr id="503" name="TextBox 502"/>
            <xdr:cNvSpPr txBox="1"/>
          </xdr:nvSpPr>
          <xdr:spPr>
            <a:xfrm>
              <a:off x="2124075" y="163220400"/>
              <a:ext cx="27178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𝐵_𝑝  𝐴_𝑝𝐻</a:t>
              </a:r>
              <a:endParaRPr lang="en-US">
                <a:effectLst/>
              </a:endParaRPr>
            </a:p>
          </xdr:txBody>
        </xdr:sp>
      </mc:Fallback>
    </mc:AlternateContent>
    <xdr:clientData/>
  </xdr:oneCellAnchor>
  <xdr:oneCellAnchor>
    <xdr:from>
      <xdr:col>1</xdr:col>
      <xdr:colOff>0</xdr:colOff>
      <xdr:row>370</xdr:row>
      <xdr:rowOff>0</xdr:rowOff>
    </xdr:from>
    <xdr:ext cx="2717800" cy="504825"/>
    <mc:AlternateContent xmlns:mc="http://schemas.openxmlformats.org/markup-compatibility/2006" xmlns:a14="http://schemas.microsoft.com/office/drawing/2010/main">
      <mc:Choice Requires="a14">
        <xdr:sp macro="" textlink="">
          <xdr:nvSpPr>
            <xdr:cNvPr id="504" name="TextBox 503"/>
            <xdr:cNvSpPr txBox="1"/>
          </xdr:nvSpPr>
          <xdr:spPr>
            <a:xfrm>
              <a:off x="2124075" y="1572101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𝑝𝐸</m:t>
                            </m:r>
                          </m:sub>
                        </m:sSub>
                      </m:e>
                      <m:sup>
                        <m:r>
                          <a:rPr lang="en-US" sz="1100" b="0" i="1">
                            <a:solidFill>
                              <a:schemeClr val="tx1"/>
                            </a:solidFill>
                            <a:effectLst/>
                            <a:latin typeface="Cambria Math"/>
                            <a:ea typeface="+mn-ea"/>
                            <a:cs typeface="+mn-cs"/>
                          </a:rPr>
                          <m:t>2</m:t>
                        </m:r>
                      </m:sup>
                    </m:sSup>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8</m:t>
                        </m:r>
                      </m:den>
                    </m:f>
                  </m:oMath>
                </m:oMathPara>
              </a14:m>
              <a:endParaRPr lang="en-US" sz="1100"/>
            </a:p>
          </xdr:txBody>
        </xdr:sp>
      </mc:Choice>
      <mc:Fallback xmlns="">
        <xdr:sp macro="" textlink="">
          <xdr:nvSpPr>
            <xdr:cNvPr id="504" name="TextBox 503"/>
            <xdr:cNvSpPr txBox="1"/>
          </xdr:nvSpPr>
          <xdr:spPr>
            <a:xfrm>
              <a:off x="2124075" y="157210125"/>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〖𝑟_𝑝𝐸〗^2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〖𝜆_𝑝〗^2)/8</a:t>
              </a:r>
              <a:endParaRPr lang="en-US" sz="1100"/>
            </a:p>
          </xdr:txBody>
        </xdr:sp>
      </mc:Fallback>
    </mc:AlternateContent>
    <xdr:clientData/>
  </xdr:oneCellAnchor>
  <xdr:oneCellAnchor>
    <xdr:from>
      <xdr:col>1</xdr:col>
      <xdr:colOff>0</xdr:colOff>
      <xdr:row>371</xdr:row>
      <xdr:rowOff>0</xdr:rowOff>
    </xdr:from>
    <xdr:ext cx="2717800" cy="504825"/>
    <mc:AlternateContent xmlns:mc="http://schemas.openxmlformats.org/markup-compatibility/2006" xmlns:a14="http://schemas.microsoft.com/office/drawing/2010/main">
      <mc:Choice Requires="a14">
        <xdr:sp macro="" textlink="">
          <xdr:nvSpPr>
            <xdr:cNvPr id="505" name="TextBox 504"/>
            <xdr:cNvSpPr txBox="1"/>
          </xdr:nvSpPr>
          <xdr:spPr>
            <a:xfrm>
              <a:off x="2124075" y="1577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𝑝𝐻</m:t>
                            </m:r>
                          </m:sub>
                        </m:sSub>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16 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505" name="TextBox 504"/>
            <xdr:cNvSpPr txBox="1"/>
          </xdr:nvSpPr>
          <xdr:spPr>
            <a:xfrm>
              <a:off x="2124075" y="1577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〖𝑟_𝑝𝐻〗^2</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𝜋 〖𝜆_𝑝〗^2)/(16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368</xdr:row>
      <xdr:rowOff>0</xdr:rowOff>
    </xdr:from>
    <xdr:ext cx="2717800" cy="466725"/>
    <mc:AlternateContent xmlns:mc="http://schemas.openxmlformats.org/markup-compatibility/2006" xmlns:a14="http://schemas.microsoft.com/office/drawing/2010/main">
      <mc:Choice Requires="a14">
        <xdr:sp macro="" textlink="">
          <xdr:nvSpPr>
            <xdr:cNvPr id="506" name="TextBox 505"/>
            <xdr:cNvSpPr txBox="1"/>
          </xdr:nvSpPr>
          <xdr:spPr>
            <a:xfrm>
              <a:off x="2124075" y="1562766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𝑝𝐸</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𝑝𝐸</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32 </m:t>
                        </m:r>
                        <m:r>
                          <a:rPr lang="el-GR" sz="1100" i="1">
                            <a:solidFill>
                              <a:schemeClr val="tx1"/>
                            </a:solidFill>
                            <a:effectLst/>
                            <a:latin typeface="Cambria Math"/>
                            <a:ea typeface="+mn-ea"/>
                            <a:cs typeface="+mn-cs"/>
                          </a:rPr>
                          <m:t>𝛼</m:t>
                        </m:r>
                      </m:den>
                    </m:f>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16 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506" name="TextBox 505"/>
            <xdr:cNvSpPr txBox="1"/>
          </xdr:nvSpPr>
          <xdr:spPr>
            <a:xfrm>
              <a:off x="2124075" y="156276675"/>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𝐿_𝑝𝐸</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𝑅_𝑝𝐸=(2𝜋 𝜆_𝑝)/(32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  =(𝜋 𝜆_𝑝)/(16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369</xdr:row>
      <xdr:rowOff>0</xdr:rowOff>
    </xdr:from>
    <xdr:ext cx="2717800" cy="466725"/>
    <mc:AlternateContent xmlns:mc="http://schemas.openxmlformats.org/markup-compatibility/2006" xmlns:a14="http://schemas.microsoft.com/office/drawing/2010/main">
      <mc:Choice Requires="a14">
        <xdr:sp macro="" textlink="">
          <xdr:nvSpPr>
            <xdr:cNvPr id="507" name="TextBox 506"/>
            <xdr:cNvSpPr txBox="1"/>
          </xdr:nvSpPr>
          <xdr:spPr>
            <a:xfrm>
              <a:off x="2124075" y="1567434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𝐿</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2</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16</m:t>
                        </m:r>
                      </m:den>
                    </m:f>
                    <m:r>
                      <a:rPr lang="en-US" sz="1100" b="0" i="1">
                        <a:solidFill>
                          <a:schemeClr val="tx1"/>
                        </a:solidFill>
                        <a:effectLst/>
                        <a:latin typeface="Cambria Math"/>
                        <a:ea typeface="+mn-ea"/>
                        <a:cs typeface="+mn-cs"/>
                      </a:rPr>
                      <m:t> </m:t>
                    </m:r>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num>
                      <m:den>
                        <m:r>
                          <a:rPr lang="en-US" sz="1100" b="0" i="1">
                            <a:solidFill>
                              <a:schemeClr val="tx1"/>
                            </a:solidFill>
                            <a:effectLst/>
                            <a:latin typeface="Cambria Math"/>
                            <a:ea typeface="+mn-ea"/>
                            <a:cs typeface="+mn-cs"/>
                          </a:rPr>
                          <m:t>8</m:t>
                        </m:r>
                      </m:den>
                    </m:f>
                  </m:oMath>
                </m:oMathPara>
              </a14:m>
              <a:endParaRPr lang="en-US">
                <a:effectLst/>
              </a:endParaRPr>
            </a:p>
          </xdr:txBody>
        </xdr:sp>
      </mc:Choice>
      <mc:Fallback xmlns="">
        <xdr:sp macro="" textlink="">
          <xdr:nvSpPr>
            <xdr:cNvPr id="507" name="TextBox 506"/>
            <xdr:cNvSpPr txBox="1"/>
          </xdr:nvSpPr>
          <xdr:spPr>
            <a:xfrm>
              <a:off x="2124075" y="156743400"/>
              <a:ext cx="271780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𝐿_𝑝𝐻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2𝜋 𝑅_𝑝𝐻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( 2𝜋 𝜆_𝑝)/16  </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𝜋 𝜆_𝑝)/8</a:t>
              </a:r>
              <a:endParaRPr lang="en-US">
                <a:effectLst/>
              </a:endParaRPr>
            </a:p>
          </xdr:txBody>
        </xdr:sp>
      </mc:Fallback>
    </mc:AlternateContent>
    <xdr:clientData/>
  </xdr:oneCellAnchor>
  <xdr:oneCellAnchor>
    <xdr:from>
      <xdr:col>1</xdr:col>
      <xdr:colOff>0</xdr:colOff>
      <xdr:row>371</xdr:row>
      <xdr:rowOff>0</xdr:rowOff>
    </xdr:from>
    <xdr:ext cx="2717800" cy="504825"/>
    <mc:AlternateContent xmlns:mc="http://schemas.openxmlformats.org/markup-compatibility/2006" xmlns:a14="http://schemas.microsoft.com/office/drawing/2010/main">
      <mc:Choice Requires="a14">
        <xdr:sp macro="" textlink="">
          <xdr:nvSpPr>
            <xdr:cNvPr id="508" name="TextBox 507"/>
            <xdr:cNvSpPr txBox="1"/>
          </xdr:nvSpPr>
          <xdr:spPr>
            <a:xfrm>
              <a:off x="2124075" y="1577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𝑝𝐻</m:t>
                        </m:r>
                      </m:sub>
                    </m:sSub>
                    <m:r>
                      <a:rPr lang="el-GR" sz="110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𝑟</m:t>
                            </m:r>
                          </m:e>
                          <m:sub>
                            <m:r>
                              <a:rPr lang="en-US" sz="1100" b="0" i="1">
                                <a:solidFill>
                                  <a:schemeClr val="tx1"/>
                                </a:solidFill>
                                <a:effectLst/>
                                <a:latin typeface="Cambria Math"/>
                                <a:ea typeface="+mn-ea"/>
                                <a:cs typeface="+mn-cs"/>
                              </a:rPr>
                              <m:t>𝑝𝐻</m:t>
                            </m:r>
                          </m:sub>
                        </m:sSub>
                      </m:e>
                      <m:sup>
                        <m:r>
                          <a:rPr lang="en-US" sz="1100" b="0" i="1">
                            <a:solidFill>
                              <a:schemeClr val="tx1"/>
                            </a:solidFill>
                            <a:effectLst/>
                            <a:latin typeface="Cambria Math"/>
                            <a:ea typeface="+mn-ea"/>
                            <a:cs typeface="+mn-cs"/>
                          </a:rPr>
                          <m:t>2</m:t>
                        </m:r>
                      </m:sup>
                    </m:sSup>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𝜋</m:t>
                        </m:r>
                        <m:r>
                          <a:rPr lang="en-US" sz="1100" b="0" i="1">
                            <a:solidFill>
                              <a:schemeClr val="tx1"/>
                            </a:solidFill>
                            <a:effectLst/>
                            <a:latin typeface="Cambria Math"/>
                            <a:ea typeface="+mn-ea"/>
                            <a:cs typeface="+mn-cs"/>
                          </a:rPr>
                          <m:t> </m:t>
                        </m:r>
                        <m:sSup>
                          <m:sSupPr>
                            <m:ctrlPr>
                              <a:rPr lang="en-US" sz="1100" b="0" i="1">
                                <a:solidFill>
                                  <a:schemeClr val="tx1"/>
                                </a:solidFill>
                                <a:effectLst/>
                                <a:latin typeface="Cambria Math"/>
                                <a:ea typeface="+mn-ea"/>
                                <a:cs typeface="+mn-cs"/>
                              </a:rPr>
                            </m:ctrlPr>
                          </m:sSupPr>
                          <m:e>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𝜆</m:t>
                                </m:r>
                              </m:e>
                              <m:sub>
                                <m:r>
                                  <a:rPr lang="en-US" sz="1100" b="0" i="1">
                                    <a:solidFill>
                                      <a:schemeClr val="tx1"/>
                                    </a:solidFill>
                                    <a:effectLst/>
                                    <a:latin typeface="Cambria Math"/>
                                    <a:ea typeface="+mn-ea"/>
                                    <a:cs typeface="+mn-cs"/>
                                  </a:rPr>
                                  <m:t>𝑝</m:t>
                                </m:r>
                              </m:sub>
                            </m:sSub>
                          </m:e>
                          <m:sup>
                            <m:r>
                              <a:rPr lang="en-US" sz="1100" b="0" i="1">
                                <a:solidFill>
                                  <a:schemeClr val="tx1"/>
                                </a:solidFill>
                                <a:effectLst/>
                                <a:latin typeface="Cambria Math"/>
                                <a:ea typeface="+mn-ea"/>
                                <a:cs typeface="+mn-cs"/>
                              </a:rPr>
                              <m:t>2</m:t>
                            </m:r>
                          </m:sup>
                        </m:sSup>
                      </m:num>
                      <m:den>
                        <m:r>
                          <a:rPr lang="en-US" sz="1100" b="0" i="1">
                            <a:solidFill>
                              <a:schemeClr val="tx1"/>
                            </a:solidFill>
                            <a:effectLst/>
                            <a:latin typeface="Cambria Math"/>
                            <a:ea typeface="+mn-ea"/>
                            <a:cs typeface="+mn-cs"/>
                          </a:rPr>
                          <m:t>16 </m:t>
                        </m:r>
                        <m:r>
                          <a:rPr lang="el-GR" sz="1100" i="1">
                            <a:solidFill>
                              <a:schemeClr val="tx1"/>
                            </a:solidFill>
                            <a:effectLst/>
                            <a:latin typeface="Cambria Math"/>
                            <a:ea typeface="+mn-ea"/>
                            <a:cs typeface="+mn-cs"/>
                          </a:rPr>
                          <m:t>𝛼</m:t>
                        </m:r>
                      </m:den>
                    </m:f>
                  </m:oMath>
                </m:oMathPara>
              </a14:m>
              <a:endParaRPr lang="en-US" sz="1100"/>
            </a:p>
          </xdr:txBody>
        </xdr:sp>
      </mc:Choice>
      <mc:Fallback xmlns="">
        <xdr:sp macro="" textlink="">
          <xdr:nvSpPr>
            <xdr:cNvPr id="508" name="TextBox 507"/>
            <xdr:cNvSpPr txBox="1"/>
          </xdr:nvSpPr>
          <xdr:spPr>
            <a:xfrm>
              <a:off x="2124075" y="157714950"/>
              <a:ext cx="27178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𝐴_𝑝𝐻</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𝜋 〖𝑟_𝑝𝐻〗^2</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𝜋 〖𝜆_𝑝〗^2)/(16 </a:t>
              </a:r>
              <a:r>
                <a:rPr lang="el-GR" sz="1100" i="0">
                  <a:solidFill>
                    <a:schemeClr val="tx1"/>
                  </a:solidFill>
                  <a:effectLst/>
                  <a:latin typeface="Cambria Math"/>
                  <a:ea typeface="+mn-ea"/>
                  <a:cs typeface="+mn-cs"/>
                </a:rPr>
                <a:t>𝛼</a:t>
              </a:r>
              <a:r>
                <a:rPr lang="en-US" sz="1100" b="0" i="0">
                  <a:solidFill>
                    <a:schemeClr val="tx1"/>
                  </a:solidFill>
                  <a:effectLst/>
                  <a:latin typeface="Cambria Math"/>
                  <a:ea typeface="+mn-ea"/>
                  <a:cs typeface="+mn-cs"/>
                </a:rPr>
                <a:t>)</a:t>
              </a:r>
              <a:endParaRPr lang="en-US" sz="1100"/>
            </a:p>
          </xdr:txBody>
        </xdr:sp>
      </mc:Fallback>
    </mc:AlternateContent>
    <xdr:clientData/>
  </xdr:oneCellAnchor>
  <xdr:oneCellAnchor>
    <xdr:from>
      <xdr:col>1</xdr:col>
      <xdr:colOff>0</xdr:colOff>
      <xdr:row>398</xdr:row>
      <xdr:rowOff>0</xdr:rowOff>
    </xdr:from>
    <xdr:ext cx="2717800" cy="314325"/>
    <mc:AlternateContent xmlns:mc="http://schemas.openxmlformats.org/markup-compatibility/2006" xmlns:a14="http://schemas.microsoft.com/office/drawing/2010/main">
      <mc:Choice Requires="a14">
        <xdr:sp macro="" textlink="">
          <xdr:nvSpPr>
            <xdr:cNvPr id="509" name="TextBox 508"/>
            <xdr:cNvSpPr txBox="1"/>
          </xdr:nvSpPr>
          <xdr:spPr>
            <a:xfrm>
              <a:off x="2124075" y="169859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𝑛</m:t>
                        </m:r>
                      </m:sub>
                    </m:sSub>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𝑛</m:t>
                        </m:r>
                      </m:sub>
                    </m:sSub>
                  </m:oMath>
                </m:oMathPara>
              </a14:m>
              <a:endParaRPr lang="en-US" sz="1100"/>
            </a:p>
          </xdr:txBody>
        </xdr:sp>
      </mc:Choice>
      <mc:Fallback xmlns="">
        <xdr:sp macro="" textlink="">
          <xdr:nvSpPr>
            <xdr:cNvPr id="509" name="TextBox 508"/>
            <xdr:cNvSpPr txBox="1"/>
          </xdr:nvSpPr>
          <xdr:spPr>
            <a:xfrm>
              <a:off x="2124075" y="16985932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𝑃_𝑛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𝑉_𝑛 </a:t>
              </a:r>
              <a:r>
                <a:rPr lang="en-US"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 𝐼〗_𝑛</a:t>
              </a:r>
              <a:endParaRPr lang="en-US" sz="1100"/>
            </a:p>
          </xdr:txBody>
        </xdr:sp>
      </mc:Fallback>
    </mc:AlternateContent>
    <xdr:clientData/>
  </xdr:oneCellAnchor>
  <xdr:oneCellAnchor>
    <xdr:from>
      <xdr:col>1</xdr:col>
      <xdr:colOff>0</xdr:colOff>
      <xdr:row>399</xdr:row>
      <xdr:rowOff>0</xdr:rowOff>
    </xdr:from>
    <xdr:ext cx="2717800" cy="495300"/>
    <mc:AlternateContent xmlns:mc="http://schemas.openxmlformats.org/markup-compatibility/2006" xmlns:a14="http://schemas.microsoft.com/office/drawing/2010/main">
      <mc:Choice Requires="a14">
        <xdr:sp macro="" textlink="">
          <xdr:nvSpPr>
            <xdr:cNvPr id="510" name="TextBox 509"/>
            <xdr:cNvSpPr txBox="1"/>
          </xdr:nvSpPr>
          <xdr:spPr>
            <a:xfrm>
              <a:off x="2124075" y="1701736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𝑛</m:t>
                            </m:r>
                          </m:sub>
                        </m:sSub>
                      </m:num>
                      <m:den>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𝑓</m:t>
                            </m:r>
                          </m:e>
                          <m:sub>
                            <m:r>
                              <a:rPr lang="en-US" sz="1100" b="0" i="1">
                                <a:solidFill>
                                  <a:schemeClr val="tx1"/>
                                </a:solidFill>
                                <a:effectLst/>
                                <a:latin typeface="Cambria Math"/>
                                <a:ea typeface="+mn-ea"/>
                                <a:cs typeface="+mn-cs"/>
                              </a:rPr>
                              <m:t>𝑛</m:t>
                            </m:r>
                          </m:sub>
                        </m:sSub>
                      </m:den>
                    </m:f>
                  </m:oMath>
                </m:oMathPara>
              </a14:m>
              <a:endParaRPr lang="en-US" sz="1100"/>
            </a:p>
          </xdr:txBody>
        </xdr:sp>
      </mc:Choice>
      <mc:Fallback xmlns="">
        <xdr:sp macro="" textlink="">
          <xdr:nvSpPr>
            <xdr:cNvPr id="510" name="TextBox 509"/>
            <xdr:cNvSpPr txBox="1"/>
          </xdr:nvSpPr>
          <xdr:spPr>
            <a:xfrm>
              <a:off x="2124075" y="170173650"/>
              <a:ext cx="27178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Cambria Math"/>
                  <a:ea typeface="+mn-ea"/>
                  <a:cs typeface="+mn-cs"/>
                </a:rPr>
                <a:t>𝑊_𝑛=( 𝑃_𝑛)/𝑓_𝑛 </a:t>
              </a:r>
              <a:endParaRPr lang="en-US" sz="1100"/>
            </a:p>
          </xdr:txBody>
        </xdr:sp>
      </mc:Fallback>
    </mc:AlternateContent>
    <xdr:clientData/>
  </xdr:oneCellAnchor>
  <xdr:oneCellAnchor>
    <xdr:from>
      <xdr:col>1</xdr:col>
      <xdr:colOff>0</xdr:colOff>
      <xdr:row>400</xdr:row>
      <xdr:rowOff>0</xdr:rowOff>
    </xdr:from>
    <xdr:ext cx="2717800" cy="457200"/>
    <mc:AlternateContent xmlns:mc="http://schemas.openxmlformats.org/markup-compatibility/2006" xmlns:a14="http://schemas.microsoft.com/office/drawing/2010/main">
      <mc:Choice Requires="a14">
        <xdr:sp macro="" textlink="">
          <xdr:nvSpPr>
            <xdr:cNvPr id="511" name="TextBox 510"/>
            <xdr:cNvSpPr txBox="1"/>
          </xdr:nvSpPr>
          <xdr:spPr>
            <a:xfrm>
              <a:off x="2124075" y="1706689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𝑚</m:t>
                        </m:r>
                      </m:e>
                      <m:sub>
                        <m:r>
                          <a:rPr lang="en-US" sz="1100" b="0" i="1">
                            <a:solidFill>
                              <a:schemeClr val="tx1"/>
                            </a:solidFill>
                            <a:effectLst/>
                            <a:latin typeface="Cambria Math"/>
                            <a:ea typeface="+mn-ea"/>
                            <a:cs typeface="+mn-cs"/>
                          </a:rPr>
                          <m:t>𝑛</m:t>
                        </m:r>
                      </m:sub>
                    </m:sSub>
                    <m:r>
                      <a:rPr lang="el-GR" sz="1100" i="1">
                        <a:solidFill>
                          <a:schemeClr val="tx1"/>
                        </a:solidFill>
                        <a:effectLst/>
                        <a:latin typeface="Cambria Math"/>
                        <a:ea typeface="+mn-ea"/>
                        <a:cs typeface="+mn-cs"/>
                      </a:rPr>
                      <m:t>=</m:t>
                    </m:r>
                    <m:f>
                      <m:fPr>
                        <m:ctrlPr>
                          <a:rPr lang="en-US" sz="1100" b="0" i="1">
                            <a:solidFill>
                              <a:schemeClr val="tx1"/>
                            </a:solidFill>
                            <a:effectLst/>
                            <a:latin typeface="Cambria Math"/>
                            <a:ea typeface="+mn-ea"/>
                            <a:cs typeface="+mn-cs"/>
                          </a:rPr>
                        </m:ctrlPr>
                      </m:fPr>
                      <m:num>
                        <m:sSub>
                          <m:sSubPr>
                            <m:ctrlPr>
                              <a:rPr lang="en-US" sz="1100" b="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𝑊</m:t>
                            </m:r>
                          </m:e>
                          <m:sub>
                            <m:r>
                              <a:rPr lang="en-US" sz="1100" b="0" i="1">
                                <a:solidFill>
                                  <a:schemeClr val="tx1"/>
                                </a:solidFill>
                                <a:effectLst/>
                                <a:latin typeface="Cambria Math"/>
                                <a:ea typeface="+mn-ea"/>
                                <a:cs typeface="+mn-cs"/>
                              </a:rPr>
                              <m:t>𝑛</m:t>
                            </m:r>
                          </m:sub>
                        </m:sSub>
                      </m:num>
                      <m:den>
                        <m:sSup>
                          <m:sSupPr>
                            <m:ctrlPr>
                              <a:rPr lang="en-US" sz="1100" b="0" i="1">
                                <a:solidFill>
                                  <a:schemeClr val="tx1"/>
                                </a:solidFill>
                                <a:effectLst/>
                                <a:latin typeface="Cambria Math"/>
                                <a:ea typeface="+mn-ea"/>
                                <a:cs typeface="+mn-cs"/>
                              </a:rPr>
                            </m:ctrlPr>
                          </m:sSupPr>
                          <m:e>
                            <m:r>
                              <a:rPr lang="en-US" sz="1100" b="0" i="1">
                                <a:solidFill>
                                  <a:schemeClr val="tx1"/>
                                </a:solidFill>
                                <a:effectLst/>
                                <a:latin typeface="Cambria Math"/>
                                <a:ea typeface="+mn-ea"/>
                                <a:cs typeface="+mn-cs"/>
                              </a:rPr>
                              <m:t>𝑐</m:t>
                            </m:r>
                          </m:e>
                          <m:sup>
                            <m:r>
                              <a:rPr lang="en-US" sz="1100" b="0" i="1">
                                <a:solidFill>
                                  <a:schemeClr val="tx1"/>
                                </a:solidFill>
                                <a:effectLst/>
                                <a:latin typeface="Cambria Math"/>
                                <a:ea typeface="+mn-ea"/>
                                <a:cs typeface="+mn-cs"/>
                              </a:rPr>
                              <m:t>2</m:t>
                            </m:r>
                          </m:sup>
                        </m:sSup>
                      </m:den>
                    </m:f>
                  </m:oMath>
                </m:oMathPara>
              </a14:m>
              <a:endParaRPr lang="en-US" sz="1100"/>
            </a:p>
          </xdr:txBody>
        </xdr:sp>
      </mc:Choice>
      <mc:Fallback xmlns="">
        <xdr:sp macro="" textlink="">
          <xdr:nvSpPr>
            <xdr:cNvPr id="511" name="TextBox 510"/>
            <xdr:cNvSpPr txBox="1"/>
          </xdr:nvSpPr>
          <xdr:spPr>
            <a:xfrm>
              <a:off x="2124075" y="170668950"/>
              <a:ext cx="27178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𝑚_𝑛</a:t>
              </a:r>
              <a:r>
                <a:rPr lang="el-GR" sz="110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𝑊_𝑛/𝑐^2 </a:t>
              </a:r>
              <a:endParaRPr lang="en-US" sz="1100"/>
            </a:p>
          </xdr:txBody>
        </xdr:sp>
      </mc:Fallback>
    </mc:AlternateContent>
    <xdr:clientData/>
  </xdr:oneCellAnchor>
  <xdr:oneCellAnchor>
    <xdr:from>
      <xdr:col>1</xdr:col>
      <xdr:colOff>0</xdr:colOff>
      <xdr:row>418</xdr:row>
      <xdr:rowOff>0</xdr:rowOff>
    </xdr:from>
    <xdr:ext cx="2717800" cy="314325"/>
    <mc:AlternateContent xmlns:mc="http://schemas.openxmlformats.org/markup-compatibility/2006" xmlns:a14="http://schemas.microsoft.com/office/drawing/2010/main">
      <mc:Choice Requires="a14">
        <xdr:sp macro="" textlink="">
          <xdr:nvSpPr>
            <xdr:cNvPr id="512" name="TextBox 511"/>
            <xdr:cNvSpPr txBox="1"/>
          </xdr:nvSpPr>
          <xdr:spPr>
            <a:xfrm>
              <a:off x="2124075" y="1786509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𝑃</m:t>
                        </m:r>
                      </m:e>
                      <m:sub>
                        <m:r>
                          <a:rPr lang="en-US" sz="1100" b="0" i="1">
                            <a:solidFill>
                              <a:schemeClr val="tx1"/>
                            </a:solidFill>
                            <a:effectLst/>
                            <a:latin typeface="Cambria Math"/>
                            <a:ea typeface="+mn-ea"/>
                            <a:cs typeface="+mn-cs"/>
                          </a:rPr>
                          <m:t>𝑟</m:t>
                        </m:r>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𝐸</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𝐻</m:t>
                        </m:r>
                      </m:e>
                      <m:sub>
                        <m:r>
                          <a:rPr lang="en-US" sz="1100" b="0" i="1">
                            <a:solidFill>
                              <a:schemeClr val="tx1"/>
                            </a:solidFill>
                            <a:effectLst/>
                            <a:latin typeface="Cambria Math"/>
                            <a:ea typeface="+mn-ea"/>
                            <a:cs typeface="+mn-cs"/>
                          </a:rPr>
                          <m:t>𝑛</m:t>
                        </m:r>
                      </m:sub>
                    </m:sSub>
                  </m:oMath>
                </m:oMathPara>
              </a14:m>
              <a:endParaRPr lang="en-US">
                <a:effectLst/>
              </a:endParaRPr>
            </a:p>
          </xdr:txBody>
        </xdr:sp>
      </mc:Choice>
      <mc:Fallback xmlns="">
        <xdr:sp macro="" textlink="">
          <xdr:nvSpPr>
            <xdr:cNvPr id="512" name="TextBox 511"/>
            <xdr:cNvSpPr txBox="1"/>
          </xdr:nvSpPr>
          <xdr:spPr>
            <a:xfrm>
              <a:off x="2124075" y="1786509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b="0" i="0">
                  <a:solidFill>
                    <a:schemeClr val="tx1"/>
                  </a:solidFill>
                  <a:effectLst/>
                  <a:latin typeface="Cambria Math"/>
                  <a:ea typeface="+mn-ea"/>
                  <a:cs typeface="+mn-cs"/>
                </a:rPr>
                <a:t>𝑃</a:t>
              </a:r>
              <a:r>
                <a:rPr lang="en-US" sz="1100" b="0" i="0">
                  <a:solidFill>
                    <a:schemeClr val="tx1"/>
                  </a:solidFill>
                  <a:effectLst/>
                  <a:latin typeface="+mn-lt"/>
                  <a:ea typeface="+mn-ea"/>
                  <a:cs typeface="+mn-cs"/>
                </a:rPr>
                <a:t>_(</a:t>
              </a:r>
              <a:r>
                <a:rPr lang="en-US" sz="1100" b="0" i="0">
                  <a:solidFill>
                    <a:schemeClr val="tx1"/>
                  </a:solidFill>
                  <a:effectLst/>
                  <a:latin typeface="Cambria Math"/>
                  <a:ea typeface="+mn-ea"/>
                  <a:cs typeface="+mn-cs"/>
                </a:rPr>
                <a:t>𝑟,𝑛</a:t>
              </a:r>
              <a:r>
                <a:rPr lang="en-US" sz="1100" b="0" i="0">
                  <a:solidFill>
                    <a:schemeClr val="tx1"/>
                  </a:solidFill>
                  <a:effectLst/>
                  <a:latin typeface="+mn-lt"/>
                  <a:ea typeface="+mn-ea"/>
                  <a:cs typeface="+mn-cs"/>
                </a:rPr>
                <a:t>)</a:t>
              </a:r>
              <a:r>
                <a:rPr lang="en-US" sz="1100" b="0" i="0">
                  <a:solidFill>
                    <a:schemeClr val="tx1"/>
                  </a:solidFill>
                  <a:effectLst/>
                  <a:latin typeface="Cambria Math"/>
                  <a:ea typeface="+mn-ea"/>
                  <a:cs typeface="+mn-cs"/>
                </a:rPr>
                <a:t>=</a:t>
              </a:r>
              <a:r>
                <a:rPr lang="en-US" sz="1100" b="0" i="0">
                  <a:solidFill>
                    <a:schemeClr val="tx1"/>
                  </a:solidFill>
                  <a:effectLst/>
                  <a:latin typeface="Cambria Math"/>
                  <a:ea typeface="+mn-ea"/>
                  <a:cs typeface="+mn-cs"/>
                </a:rPr>
                <a:t>𝐸_𝑛  𝐻_𝑛</a:t>
              </a:r>
              <a:endParaRPr lang="en-US">
                <a:effectLst/>
              </a:endParaRPr>
            </a:p>
          </xdr:txBody>
        </xdr:sp>
      </mc:Fallback>
    </mc:AlternateContent>
    <xdr:clientData/>
  </xdr:oneCellAnchor>
  <xdr:oneCellAnchor>
    <xdr:from>
      <xdr:col>1</xdr:col>
      <xdr:colOff>0</xdr:colOff>
      <xdr:row>421</xdr:row>
      <xdr:rowOff>0</xdr:rowOff>
    </xdr:from>
    <xdr:ext cx="2717800" cy="314325"/>
    <mc:AlternateContent xmlns:mc="http://schemas.openxmlformats.org/markup-compatibility/2006" xmlns:a14="http://schemas.microsoft.com/office/drawing/2010/main">
      <mc:Choice Requires="a14">
        <xdr:sp macro="" textlink="">
          <xdr:nvSpPr>
            <xdr:cNvPr id="513" name="TextBox 512"/>
            <xdr:cNvSpPr txBox="1"/>
          </xdr:nvSpPr>
          <xdr:spPr>
            <a:xfrm>
              <a:off x="2124075" y="1795938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a:ea typeface="+mn-ea"/>
                        <a:cs typeface="+mn-cs"/>
                      </a:rPr>
                      <m:t>𝑞</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𝐷</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𝑛𝐸</m:t>
                        </m:r>
                      </m:sub>
                    </m:sSub>
                  </m:oMath>
                </m:oMathPara>
              </a14:m>
              <a:endParaRPr lang="en-US">
                <a:effectLst/>
              </a:endParaRPr>
            </a:p>
          </xdr:txBody>
        </xdr:sp>
      </mc:Choice>
      <mc:Fallback xmlns="">
        <xdr:sp macro="" textlink="">
          <xdr:nvSpPr>
            <xdr:cNvPr id="513" name="TextBox 512"/>
            <xdr:cNvSpPr txBox="1"/>
          </xdr:nvSpPr>
          <xdr:spPr>
            <a:xfrm>
              <a:off x="2124075" y="179593875"/>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𝑞=</a:t>
              </a:r>
              <a:r>
                <a:rPr lang="en-US" sz="1100" b="0" i="0">
                  <a:solidFill>
                    <a:schemeClr val="tx1"/>
                  </a:solidFill>
                  <a:effectLst/>
                  <a:latin typeface="Cambria Math"/>
                  <a:ea typeface="+mn-ea"/>
                  <a:cs typeface="+mn-cs"/>
                </a:rPr>
                <a:t>𝐷_𝑛  𝐴_𝑛𝐸</a:t>
              </a:r>
              <a:endParaRPr lang="en-US">
                <a:effectLst/>
              </a:endParaRPr>
            </a:p>
          </xdr:txBody>
        </xdr:sp>
      </mc:Fallback>
    </mc:AlternateContent>
    <xdr:clientData/>
  </xdr:oneCellAnchor>
  <xdr:oneCellAnchor>
    <xdr:from>
      <xdr:col>1</xdr:col>
      <xdr:colOff>0</xdr:colOff>
      <xdr:row>422</xdr:row>
      <xdr:rowOff>0</xdr:rowOff>
    </xdr:from>
    <xdr:ext cx="2717800" cy="314325"/>
    <mc:AlternateContent xmlns:mc="http://schemas.openxmlformats.org/markup-compatibility/2006" xmlns:a14="http://schemas.microsoft.com/office/drawing/2010/main">
      <mc:Choice Requires="a14">
        <xdr:sp macro="" textlink="">
          <xdr:nvSpPr>
            <xdr:cNvPr id="514" name="TextBox 513"/>
            <xdr:cNvSpPr txBox="1"/>
          </xdr:nvSpPr>
          <xdr:spPr>
            <a:xfrm>
              <a:off x="2124075" y="1799082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14:m>
                <m:oMathPara xmlns:m="http://schemas.openxmlformats.org/officeDocument/2006/math">
                  <m:oMathParaPr>
                    <m:jc m:val="centerGroup"/>
                  </m:oMathParaPr>
                  <m:oMath xmlns:m="http://schemas.openxmlformats.org/officeDocument/2006/math">
                    <m:r>
                      <m:rPr>
                        <m:nor/>
                      </m:rPr>
                      <a:rPr lang="en-US" sz="1100">
                        <a:solidFill>
                          <a:schemeClr val="tx1"/>
                        </a:solidFill>
                        <a:effectLst/>
                        <a:latin typeface="+mn-lt"/>
                        <a:ea typeface="+mn-ea"/>
                        <a:cs typeface="+mn-cs"/>
                      </a:rPr>
                      <m:t>𝜙</m:t>
                    </m:r>
                    <m:r>
                      <a:rPr lang="en-US" sz="1100" i="1">
                        <a:solidFill>
                          <a:schemeClr val="tx1"/>
                        </a:solidFill>
                        <a:effectLst/>
                        <a:latin typeface="Cambria Math"/>
                        <a:ea typeface="+mn-ea"/>
                        <a:cs typeface="+mn-cs"/>
                      </a:rPr>
                      <m:t>=</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𝐵</m:t>
                        </m:r>
                      </m:e>
                      <m:sub>
                        <m:r>
                          <a:rPr lang="en-US" sz="1100" b="0" i="1">
                            <a:solidFill>
                              <a:schemeClr val="tx1"/>
                            </a:solidFill>
                            <a:effectLst/>
                            <a:latin typeface="Cambria Math"/>
                            <a:ea typeface="+mn-ea"/>
                            <a:cs typeface="+mn-cs"/>
                          </a:rPr>
                          <m:t>𝑛</m:t>
                        </m:r>
                      </m:sub>
                    </m:sSub>
                    <m:r>
                      <a:rPr lang="en-US" sz="1100" b="0" i="1">
                        <a:solidFill>
                          <a:schemeClr val="tx1"/>
                        </a:solidFill>
                        <a:effectLst/>
                        <a:latin typeface="Cambria Math"/>
                        <a:ea typeface="+mn-ea"/>
                        <a:cs typeface="+mn-cs"/>
                      </a:rPr>
                      <m:t> </m:t>
                    </m:r>
                    <m:sSub>
                      <m:sSubPr>
                        <m:ctrlPr>
                          <a:rPr lang="en-US" sz="1100" i="1">
                            <a:solidFill>
                              <a:schemeClr val="tx1"/>
                            </a:solidFill>
                            <a:effectLst/>
                            <a:latin typeface="Cambria Math"/>
                            <a:ea typeface="+mn-ea"/>
                            <a:cs typeface="+mn-cs"/>
                          </a:rPr>
                        </m:ctrlPr>
                      </m:sSubPr>
                      <m:e>
                        <m:r>
                          <a:rPr lang="en-US" sz="1100" b="0" i="1">
                            <a:solidFill>
                              <a:schemeClr val="tx1"/>
                            </a:solidFill>
                            <a:effectLst/>
                            <a:latin typeface="Cambria Math"/>
                            <a:ea typeface="+mn-ea"/>
                            <a:cs typeface="+mn-cs"/>
                          </a:rPr>
                          <m:t>𝐴</m:t>
                        </m:r>
                      </m:e>
                      <m:sub>
                        <m:r>
                          <a:rPr lang="en-US" sz="1100" b="0" i="1">
                            <a:solidFill>
                              <a:schemeClr val="tx1"/>
                            </a:solidFill>
                            <a:effectLst/>
                            <a:latin typeface="Cambria Math"/>
                            <a:ea typeface="+mn-ea"/>
                            <a:cs typeface="+mn-cs"/>
                          </a:rPr>
                          <m:t>𝑛𝐻</m:t>
                        </m:r>
                      </m:sub>
                    </m:sSub>
                  </m:oMath>
                </m:oMathPara>
              </a14:m>
              <a:endParaRPr lang="en-US">
                <a:effectLst/>
              </a:endParaRPr>
            </a:p>
          </xdr:txBody>
        </xdr:sp>
      </mc:Choice>
      <mc:Fallback xmlns="">
        <xdr:sp macro="" textlink="">
          <xdr:nvSpPr>
            <xdr:cNvPr id="514" name="TextBox 513"/>
            <xdr:cNvSpPr txBox="1"/>
          </xdr:nvSpPr>
          <xdr:spPr>
            <a:xfrm>
              <a:off x="2124075" y="179908200"/>
              <a:ext cx="2717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r>
                <a:rPr lang="en-US" sz="1100" i="0">
                  <a:solidFill>
                    <a:schemeClr val="tx1"/>
                  </a:solidFill>
                  <a:effectLst/>
                  <a:latin typeface="Cambria Math"/>
                  <a:ea typeface="+mn-ea"/>
                  <a:cs typeface="+mn-cs"/>
                </a:rPr>
                <a:t>"𝜙"=</a:t>
              </a:r>
              <a:r>
                <a:rPr lang="en-US" sz="1100" b="0" i="0">
                  <a:solidFill>
                    <a:schemeClr val="tx1"/>
                  </a:solidFill>
                  <a:effectLst/>
                  <a:latin typeface="Cambria Math"/>
                  <a:ea typeface="+mn-ea"/>
                  <a:cs typeface="+mn-cs"/>
                </a:rPr>
                <a:t>𝐵_𝑛  𝐴_𝑛𝐻</a:t>
              </a:r>
              <a:endParaRPr lang="en-US">
                <a:effectLst/>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n.wikipedia.org/wiki/Born_equation" TargetMode="External"/><Relationship Id="rId21" Type="http://schemas.openxmlformats.org/officeDocument/2006/relationships/hyperlink" Target="https://en.wikipedia.org/wiki/Compton_wavelength" TargetMode="External"/><Relationship Id="rId42" Type="http://schemas.openxmlformats.org/officeDocument/2006/relationships/hyperlink" Target="https://en.wikipedia.org/wiki/Metric_prefix" TargetMode="External"/><Relationship Id="rId63" Type="http://schemas.openxmlformats.org/officeDocument/2006/relationships/hyperlink" Target="https://en.wikipedia.org/wiki/Quantum_Hall_effect" TargetMode="External"/><Relationship Id="rId84" Type="http://schemas.openxmlformats.org/officeDocument/2006/relationships/hyperlink" Target="https://en.wikipedia.org/wiki/Gravity_of_Earth" TargetMode="External"/><Relationship Id="rId138" Type="http://schemas.openxmlformats.org/officeDocument/2006/relationships/hyperlink" Target="https://en.wikipedia.org/wiki/Planck_constant" TargetMode="External"/><Relationship Id="rId159" Type="http://schemas.openxmlformats.org/officeDocument/2006/relationships/hyperlink" Target="https://en.wikipedia.org/wiki/Ellipsoid" TargetMode="External"/><Relationship Id="rId170" Type="http://schemas.openxmlformats.org/officeDocument/2006/relationships/hyperlink" Target="http://ringtheory.eu/index.html" TargetMode="External"/><Relationship Id="rId107" Type="http://schemas.openxmlformats.org/officeDocument/2006/relationships/hyperlink" Target="https://en.wikipedia.org/wiki/Elementary_particle" TargetMode="External"/><Relationship Id="rId11" Type="http://schemas.openxmlformats.org/officeDocument/2006/relationships/hyperlink" Target="https://en.wikipedia.org/wiki/Atomic_radius" TargetMode="External"/><Relationship Id="rId32" Type="http://schemas.openxmlformats.org/officeDocument/2006/relationships/hyperlink" Target="https://en.wikipedia.org/wiki/Vacuum_permeability" TargetMode="External"/><Relationship Id="rId53" Type="http://schemas.openxmlformats.org/officeDocument/2006/relationships/hyperlink" Target="https://en.wikipedia.org/wiki/Fine-structure_constant" TargetMode="External"/><Relationship Id="rId74" Type="http://schemas.openxmlformats.org/officeDocument/2006/relationships/hyperlink" Target="https://en.wikipedia.org/wiki/Kinetic_energy" TargetMode="External"/><Relationship Id="rId128" Type="http://schemas.openxmlformats.org/officeDocument/2006/relationships/hyperlink" Target="https://en.wikipedia.org/wiki/Speed_of_sound" TargetMode="External"/><Relationship Id="rId149" Type="http://schemas.openxmlformats.org/officeDocument/2006/relationships/hyperlink" Target="https://en.wikipedia.org/wiki/Magnetic_flux_quantum" TargetMode="External"/><Relationship Id="rId5" Type="http://schemas.openxmlformats.org/officeDocument/2006/relationships/hyperlink" Target="https://en.wikipedia.org/wiki/Psi" TargetMode="External"/><Relationship Id="rId95" Type="http://schemas.openxmlformats.org/officeDocument/2006/relationships/hyperlink" Target="https://en.wikipedia.org/wiki/Phonon" TargetMode="External"/><Relationship Id="rId160" Type="http://schemas.openxmlformats.org/officeDocument/2006/relationships/hyperlink" Target="https://en.wikipedia.org/wiki/Electric_displacement_field" TargetMode="External"/><Relationship Id="rId22" Type="http://schemas.openxmlformats.org/officeDocument/2006/relationships/hyperlink" Target="https://en.wikipedia.org/wiki/Magnetic_field" TargetMode="External"/><Relationship Id="rId43" Type="http://schemas.openxmlformats.org/officeDocument/2006/relationships/hyperlink" Target="https://id.wikipedia.org/wiki/Suseptibilitas_magnetik" TargetMode="External"/><Relationship Id="rId64" Type="http://schemas.openxmlformats.org/officeDocument/2006/relationships/hyperlink" Target="https://en.wikipedia.org/wiki/Reduced_mass" TargetMode="External"/><Relationship Id="rId118" Type="http://schemas.openxmlformats.org/officeDocument/2006/relationships/hyperlink" Target="https://en.wikipedia.org/wiki/List_of_transforms" TargetMode="External"/><Relationship Id="rId139" Type="http://schemas.openxmlformats.org/officeDocument/2006/relationships/hyperlink" Target="https://en.wikipedia.org/wiki/Physical_constant" TargetMode="External"/><Relationship Id="rId85" Type="http://schemas.openxmlformats.org/officeDocument/2006/relationships/hyperlink" Target="https://en.wikipedia.org/wiki/Hartree_atomic_units" TargetMode="External"/><Relationship Id="rId150" Type="http://schemas.openxmlformats.org/officeDocument/2006/relationships/hyperlink" Target="https://en.wikipedia.org/wiki/Electric_charge" TargetMode="External"/><Relationship Id="rId171" Type="http://schemas.openxmlformats.org/officeDocument/2006/relationships/hyperlink" Target="https://www.youtube.com/watch?v=plU31-qtZ78" TargetMode="External"/><Relationship Id="rId12" Type="http://schemas.openxmlformats.org/officeDocument/2006/relationships/hyperlink" Target="https://en.wikipedia.org/wiki/List_of_common_physics_notations" TargetMode="External"/><Relationship Id="rId33" Type="http://schemas.openxmlformats.org/officeDocument/2006/relationships/hyperlink" Target="https://en.wikipedia.org/wiki/Vacuum_permittivity" TargetMode="External"/><Relationship Id="rId108" Type="http://schemas.openxmlformats.org/officeDocument/2006/relationships/hyperlink" Target="https://en.wikipedia.org/wiki/Standard_Model" TargetMode="External"/><Relationship Id="rId129" Type="http://schemas.openxmlformats.org/officeDocument/2006/relationships/hyperlink" Target="https://en.wikipedia.org/wiki/Density" TargetMode="External"/><Relationship Id="rId54" Type="http://schemas.openxmlformats.org/officeDocument/2006/relationships/hyperlink" Target="https://id.wikipedia.org/wiki/Konstanta_dielektrik" TargetMode="External"/><Relationship Id="rId75" Type="http://schemas.openxmlformats.org/officeDocument/2006/relationships/hyperlink" Target="https://en.wikipedia.org/wiki/Potential_energy" TargetMode="External"/><Relationship Id="rId96" Type="http://schemas.openxmlformats.org/officeDocument/2006/relationships/hyperlink" Target="https://en.wikipedia.org/wiki/Photon" TargetMode="External"/><Relationship Id="rId140" Type="http://schemas.openxmlformats.org/officeDocument/2006/relationships/hyperlink" Target="https://en.wikipedia.org/wiki/Avogadro_constant" TargetMode="External"/><Relationship Id="rId161" Type="http://schemas.openxmlformats.org/officeDocument/2006/relationships/hyperlink" Target="https://en.wikipedia.org/wiki/Spheroid" TargetMode="External"/><Relationship Id="rId1" Type="http://schemas.openxmlformats.org/officeDocument/2006/relationships/hyperlink" Target="https://sagiva.com/nature/massflux/go.php?id=excelfile" TargetMode="External"/><Relationship Id="rId6" Type="http://schemas.openxmlformats.org/officeDocument/2006/relationships/hyperlink" Target="https://en.wikipedia.org/wiki/Pi" TargetMode="External"/><Relationship Id="rId23" Type="http://schemas.openxmlformats.org/officeDocument/2006/relationships/hyperlink" Target="http://www.ambrsoft.com/CalcPhysics/Density/Table_2.htm" TargetMode="External"/><Relationship Id="rId28" Type="http://schemas.openxmlformats.org/officeDocument/2006/relationships/hyperlink" Target="https://en.wikipedia.org/wiki/Shockley_diode_equation" TargetMode="External"/><Relationship Id="rId49" Type="http://schemas.openxmlformats.org/officeDocument/2006/relationships/hyperlink" Target="https://en.wikipedia.org/wiki/Avogadro_constant" TargetMode="External"/><Relationship Id="rId114" Type="http://schemas.openxmlformats.org/officeDocument/2006/relationships/hyperlink" Target="https://en.wikipedia.org/wiki/Magnetic_field" TargetMode="External"/><Relationship Id="rId119" Type="http://schemas.openxmlformats.org/officeDocument/2006/relationships/hyperlink" Target="https://en.wikipedia.org/wiki/Orders_of_magnitude_(length)" TargetMode="External"/><Relationship Id="rId44" Type="http://schemas.openxmlformats.org/officeDocument/2006/relationships/hyperlink" Target="https://en.wikipedia.org/wiki/List_of_particles" TargetMode="External"/><Relationship Id="rId60" Type="http://schemas.openxmlformats.org/officeDocument/2006/relationships/hyperlink" Target="https://en.wikipedia.org/wiki/Electric_charge" TargetMode="External"/><Relationship Id="rId65" Type="http://schemas.openxmlformats.org/officeDocument/2006/relationships/hyperlink" Target="https://en.wikipedia.org/wiki/Nernst_equation" TargetMode="External"/><Relationship Id="rId81" Type="http://schemas.openxmlformats.org/officeDocument/2006/relationships/hyperlink" Target="https://en.wikipedia.org/wiki/Einstein_field_equations" TargetMode="External"/><Relationship Id="rId86" Type="http://schemas.openxmlformats.org/officeDocument/2006/relationships/hyperlink" Target="https://en.wikipedia.org/wiki/Bohr_magneton" TargetMode="External"/><Relationship Id="rId130" Type="http://schemas.openxmlformats.org/officeDocument/2006/relationships/hyperlink" Target="https://en.wikipedia.org/wiki/Electron-positron_annihilation" TargetMode="External"/><Relationship Id="rId135" Type="http://schemas.openxmlformats.org/officeDocument/2006/relationships/hyperlink" Target="https://en.wikipedia.org/wiki/List_of_particles" TargetMode="External"/><Relationship Id="rId151" Type="http://schemas.openxmlformats.org/officeDocument/2006/relationships/hyperlink" Target="https://en.wikipedia.org/wiki/Superconductivity" TargetMode="External"/><Relationship Id="rId156" Type="http://schemas.openxmlformats.org/officeDocument/2006/relationships/hyperlink" Target="https://en.wikipedia.org/wiki/Ideal_gas" TargetMode="External"/><Relationship Id="rId172" Type="http://schemas.openxmlformats.org/officeDocument/2006/relationships/printerSettings" Target="../printerSettings/printerSettings1.bin"/><Relationship Id="rId13" Type="http://schemas.openxmlformats.org/officeDocument/2006/relationships/hyperlink" Target="https://en.wikipedia.org/wiki/Impedance_of_free_space" TargetMode="External"/><Relationship Id="rId18" Type="http://schemas.openxmlformats.org/officeDocument/2006/relationships/hyperlink" Target="https://en.wikipedia.org/wiki/Max_Planck" TargetMode="External"/><Relationship Id="rId39" Type="http://schemas.openxmlformats.org/officeDocument/2006/relationships/hyperlink" Target="https://en.wikipedia.org/wiki/Electron-positron_annihilation" TargetMode="External"/><Relationship Id="rId109" Type="http://schemas.openxmlformats.org/officeDocument/2006/relationships/hyperlink" Target="https://en.wikipedia.org/wiki/Electronvolt" TargetMode="External"/><Relationship Id="rId34" Type="http://schemas.openxmlformats.org/officeDocument/2006/relationships/hyperlink" Target="https://en.wikipedia.org/wiki/Lorentz_force" TargetMode="External"/><Relationship Id="rId50" Type="http://schemas.openxmlformats.org/officeDocument/2006/relationships/hyperlink" Target="https://en.wikipedia.org/wiki/Coulomb_constant" TargetMode="External"/><Relationship Id="rId55" Type="http://schemas.openxmlformats.org/officeDocument/2006/relationships/hyperlink" Target="https://id.wikipedia.org/wiki/Permeabilitas_magnetik" TargetMode="External"/><Relationship Id="rId76" Type="http://schemas.openxmlformats.org/officeDocument/2006/relationships/hyperlink" Target="https://en.wikipedia.org/wiki/Mass_energy" TargetMode="External"/><Relationship Id="rId97" Type="http://schemas.openxmlformats.org/officeDocument/2006/relationships/hyperlink" Target="https://en.wikipedia.org/wiki/Psi" TargetMode="External"/><Relationship Id="rId104" Type="http://schemas.openxmlformats.org/officeDocument/2006/relationships/hyperlink" Target="https://en.wikipedia.org/wiki/List_of_common_physics_notations" TargetMode="External"/><Relationship Id="rId120" Type="http://schemas.openxmlformats.org/officeDocument/2006/relationships/hyperlink" Target="https://en.wikipedia.org/wiki/Shockley_diode_equation" TargetMode="External"/><Relationship Id="rId125" Type="http://schemas.openxmlformats.org/officeDocument/2006/relationships/hyperlink" Target="https://en.wikipedia.org/wiki/Lorentz_force" TargetMode="External"/><Relationship Id="rId141" Type="http://schemas.openxmlformats.org/officeDocument/2006/relationships/hyperlink" Target="https://en.wikipedia.org/wiki/Coulomb_constant" TargetMode="External"/><Relationship Id="rId146" Type="http://schemas.openxmlformats.org/officeDocument/2006/relationships/hyperlink" Target="https://id.wikipedia.org/wiki/Permeabilitas_magnetik" TargetMode="External"/><Relationship Id="rId167" Type="http://schemas.openxmlformats.org/officeDocument/2006/relationships/hyperlink" Target="https://en.wikipedia.org/wiki/Phonon" TargetMode="External"/><Relationship Id="rId7" Type="http://schemas.openxmlformats.org/officeDocument/2006/relationships/hyperlink" Target="https://en.wikipedia.org/wiki/Golden_ratio" TargetMode="External"/><Relationship Id="rId71" Type="http://schemas.openxmlformats.org/officeDocument/2006/relationships/hyperlink" Target="https://en.wikipedia.org/wiki/Spheroid" TargetMode="External"/><Relationship Id="rId92" Type="http://schemas.openxmlformats.org/officeDocument/2006/relationships/hyperlink" Target="https://www.youtube.com/watch?v=60tmjXmzRco" TargetMode="External"/><Relationship Id="rId162" Type="http://schemas.openxmlformats.org/officeDocument/2006/relationships/hyperlink" Target="https://en.wikipedia.org/wiki/Toroid" TargetMode="External"/><Relationship Id="rId2" Type="http://schemas.openxmlformats.org/officeDocument/2006/relationships/hyperlink" Target="https://en.wikipedia.org/wiki/Metric_prefix" TargetMode="External"/><Relationship Id="rId29" Type="http://schemas.openxmlformats.org/officeDocument/2006/relationships/hyperlink" Target="https://en.wikipedia.org/wiki/Helmholtz_free_energy" TargetMode="External"/><Relationship Id="rId24" Type="http://schemas.openxmlformats.org/officeDocument/2006/relationships/hyperlink" Target="https://en.wikipedia.org/wiki/Electric_field" TargetMode="External"/><Relationship Id="rId40" Type="http://schemas.openxmlformats.org/officeDocument/2006/relationships/hyperlink" Target="https://en.wikipedia.org/wiki/Planck_length" TargetMode="External"/><Relationship Id="rId45" Type="http://schemas.openxmlformats.org/officeDocument/2006/relationships/hyperlink" Target="https://en.wikipedia.org/wiki/List_of_physical_constants" TargetMode="External"/><Relationship Id="rId66" Type="http://schemas.openxmlformats.org/officeDocument/2006/relationships/hyperlink" Target="https://en.wikipedia.org/wiki/Ideal_gas" TargetMode="External"/><Relationship Id="rId87" Type="http://schemas.openxmlformats.org/officeDocument/2006/relationships/hyperlink" Target="https://physics.nist.gov/cgi-bin/cuu/Value?mup" TargetMode="External"/><Relationship Id="rId110" Type="http://schemas.openxmlformats.org/officeDocument/2006/relationships/hyperlink" Target="https://en.wikipedia.org/wiki/Max_Planck" TargetMode="External"/><Relationship Id="rId115" Type="http://schemas.openxmlformats.org/officeDocument/2006/relationships/hyperlink" Target="http://www.ambrsoft.com/CalcPhysics/Density/Table_2.htm" TargetMode="External"/><Relationship Id="rId131" Type="http://schemas.openxmlformats.org/officeDocument/2006/relationships/hyperlink" Target="https://en.wikipedia.org/wiki/Planck_length" TargetMode="External"/><Relationship Id="rId136" Type="http://schemas.openxmlformats.org/officeDocument/2006/relationships/hyperlink" Target="https://en.wikipedia.org/wiki/List_of_physical_constants" TargetMode="External"/><Relationship Id="rId157" Type="http://schemas.openxmlformats.org/officeDocument/2006/relationships/hyperlink" Target="https://en.wikipedia.org/wiki/Thermal_energy" TargetMode="External"/><Relationship Id="rId61" Type="http://schemas.openxmlformats.org/officeDocument/2006/relationships/hyperlink" Target="https://en.wikipedia.org/wiki/Superconductivity" TargetMode="External"/><Relationship Id="rId82" Type="http://schemas.openxmlformats.org/officeDocument/2006/relationships/hyperlink" Target="https://en.wikipedia.org/wiki/Earth_mass" TargetMode="External"/><Relationship Id="rId152" Type="http://schemas.openxmlformats.org/officeDocument/2006/relationships/hyperlink" Target="https://en.wikipedia.org/wiki/Newton's_laws_of_motion" TargetMode="External"/><Relationship Id="rId173" Type="http://schemas.openxmlformats.org/officeDocument/2006/relationships/drawing" Target="../drawings/drawing1.xml"/><Relationship Id="rId19" Type="http://schemas.openxmlformats.org/officeDocument/2006/relationships/hyperlink" Target="https://en.wikipedia.org/wiki/Irradiance" TargetMode="External"/><Relationship Id="rId14" Type="http://schemas.openxmlformats.org/officeDocument/2006/relationships/hyperlink" Target="https://en.wikipedia.org/wiki/Electron_rest_mass" TargetMode="External"/><Relationship Id="rId30" Type="http://schemas.openxmlformats.org/officeDocument/2006/relationships/hyperlink" Target="https://en.wikipedia.org/wiki/Gibbs_free_energy" TargetMode="External"/><Relationship Id="rId35" Type="http://schemas.openxmlformats.org/officeDocument/2006/relationships/hyperlink" Target="https://en.wikipedia.org/wiki/Centrifugal_force" TargetMode="External"/><Relationship Id="rId56" Type="http://schemas.openxmlformats.org/officeDocument/2006/relationships/hyperlink" Target="https://id.wikipedia.org/wiki/Permeabilitas_vakum" TargetMode="External"/><Relationship Id="rId77" Type="http://schemas.openxmlformats.org/officeDocument/2006/relationships/hyperlink" Target="https://en.wikipedia.org/wiki/Gravitational_constant" TargetMode="External"/><Relationship Id="rId100" Type="http://schemas.openxmlformats.org/officeDocument/2006/relationships/hyperlink" Target="https://en.wikipedia.org/wiki/E_(mathematical_constant)" TargetMode="External"/><Relationship Id="rId105" Type="http://schemas.openxmlformats.org/officeDocument/2006/relationships/hyperlink" Target="https://en.wikipedia.org/wiki/Impedance_of_free_space" TargetMode="External"/><Relationship Id="rId126" Type="http://schemas.openxmlformats.org/officeDocument/2006/relationships/hyperlink" Target="https://en.wikipedia.org/wiki/Centrifugal_force" TargetMode="External"/><Relationship Id="rId147" Type="http://schemas.openxmlformats.org/officeDocument/2006/relationships/hyperlink" Target="https://id.wikipedia.org/wiki/Permeabilitas_vakum" TargetMode="External"/><Relationship Id="rId168" Type="http://schemas.openxmlformats.org/officeDocument/2006/relationships/hyperlink" Target="https://en.wikipedia.org/wiki/Photon" TargetMode="External"/><Relationship Id="rId8" Type="http://schemas.openxmlformats.org/officeDocument/2006/relationships/hyperlink" Target="https://en.wikipedia.org/wiki/E_(mathematical_constant)" TargetMode="External"/><Relationship Id="rId51" Type="http://schemas.openxmlformats.org/officeDocument/2006/relationships/hyperlink" Target="https://en.wikipedia.org/wiki/Rydberg_constant" TargetMode="External"/><Relationship Id="rId72" Type="http://schemas.openxmlformats.org/officeDocument/2006/relationships/hyperlink" Target="https://en.wikipedia.org/wiki/Toroid" TargetMode="External"/><Relationship Id="rId93" Type="http://schemas.openxmlformats.org/officeDocument/2006/relationships/hyperlink" Target="http://ringtheory.eu/index.html" TargetMode="External"/><Relationship Id="rId98" Type="http://schemas.openxmlformats.org/officeDocument/2006/relationships/hyperlink" Target="https://en.wikipedia.org/wiki/Pi" TargetMode="External"/><Relationship Id="rId121" Type="http://schemas.openxmlformats.org/officeDocument/2006/relationships/hyperlink" Target="https://en.wikipedia.org/wiki/Helmholtz_free_energy" TargetMode="External"/><Relationship Id="rId142" Type="http://schemas.openxmlformats.org/officeDocument/2006/relationships/hyperlink" Target="https://en.wikipedia.org/wiki/Rydberg_constant" TargetMode="External"/><Relationship Id="rId163" Type="http://schemas.openxmlformats.org/officeDocument/2006/relationships/hyperlink" Target="https://en.wikipedia.org/wiki/Elastic_energy" TargetMode="External"/><Relationship Id="rId3" Type="http://schemas.openxmlformats.org/officeDocument/2006/relationships/hyperlink" Target="https://sagiva.com/nature/massflux/go.php?id=massflux" TargetMode="External"/><Relationship Id="rId25" Type="http://schemas.openxmlformats.org/officeDocument/2006/relationships/hyperlink" Target="https://en.wikipedia.org/wiki/Born_equation" TargetMode="External"/><Relationship Id="rId46" Type="http://schemas.openxmlformats.org/officeDocument/2006/relationships/hyperlink" Target="https://en.wikipedia.org/wiki/Dimensionless_physical_constant" TargetMode="External"/><Relationship Id="rId67" Type="http://schemas.openxmlformats.org/officeDocument/2006/relationships/hyperlink" Target="https://en.wikipedia.org/wiki/Thermal_energy" TargetMode="External"/><Relationship Id="rId116" Type="http://schemas.openxmlformats.org/officeDocument/2006/relationships/hyperlink" Target="https://en.wikipedia.org/wiki/Electric_field" TargetMode="External"/><Relationship Id="rId137" Type="http://schemas.openxmlformats.org/officeDocument/2006/relationships/hyperlink" Target="https://en.wikipedia.org/wiki/Dimensionless_physical_constant" TargetMode="External"/><Relationship Id="rId158" Type="http://schemas.openxmlformats.org/officeDocument/2006/relationships/hyperlink" Target="https://en.wikipedia.org/wiki/Gas_constant" TargetMode="External"/><Relationship Id="rId20" Type="http://schemas.openxmlformats.org/officeDocument/2006/relationships/hyperlink" Target="https://en.wikipedia.org/wiki/Hall_effect" TargetMode="External"/><Relationship Id="rId41" Type="http://schemas.openxmlformats.org/officeDocument/2006/relationships/hyperlink" Target="https://en.wikipedia.org/wiki/Schwarzschild_radius" TargetMode="External"/><Relationship Id="rId62" Type="http://schemas.openxmlformats.org/officeDocument/2006/relationships/hyperlink" Target="https://en.wikipedia.org/wiki/Newton's_laws_of_motion" TargetMode="External"/><Relationship Id="rId83" Type="http://schemas.openxmlformats.org/officeDocument/2006/relationships/hyperlink" Target="https://en.wikipedia.org/wiki/Earth_radius" TargetMode="External"/><Relationship Id="rId88" Type="http://schemas.openxmlformats.org/officeDocument/2006/relationships/hyperlink" Target="https://physics.nist.gov/cgi-bin/cuu/Value?munn" TargetMode="External"/><Relationship Id="rId111" Type="http://schemas.openxmlformats.org/officeDocument/2006/relationships/hyperlink" Target="https://en.wikipedia.org/wiki/Irradiance" TargetMode="External"/><Relationship Id="rId132" Type="http://schemas.openxmlformats.org/officeDocument/2006/relationships/hyperlink" Target="https://en.wikipedia.org/wiki/Schwarzschild_radius" TargetMode="External"/><Relationship Id="rId153" Type="http://schemas.openxmlformats.org/officeDocument/2006/relationships/hyperlink" Target="https://en.wikipedia.org/wiki/Quantum_Hall_effect" TargetMode="External"/><Relationship Id="rId15" Type="http://schemas.openxmlformats.org/officeDocument/2006/relationships/hyperlink" Target="https://en.wikipedia.org/wiki/Elementary_particle" TargetMode="External"/><Relationship Id="rId36" Type="http://schemas.openxmlformats.org/officeDocument/2006/relationships/hyperlink" Target="https://en.wikipedia.org/wiki/Rotational_energy" TargetMode="External"/><Relationship Id="rId57" Type="http://schemas.openxmlformats.org/officeDocument/2006/relationships/hyperlink" Target="https://en.wikipedia.org/wiki/Bulk_modulus" TargetMode="External"/><Relationship Id="rId106" Type="http://schemas.openxmlformats.org/officeDocument/2006/relationships/hyperlink" Target="https://en.wikipedia.org/wiki/Electron_rest_mass" TargetMode="External"/><Relationship Id="rId127" Type="http://schemas.openxmlformats.org/officeDocument/2006/relationships/hyperlink" Target="https://en.wikipedia.org/wiki/Rotational_energy" TargetMode="External"/><Relationship Id="rId10" Type="http://schemas.openxmlformats.org/officeDocument/2006/relationships/hyperlink" Target="https://en.wikipedia.org/wiki/Atomic_radii_of_the_elements_(data_page)" TargetMode="External"/><Relationship Id="rId31" Type="http://schemas.openxmlformats.org/officeDocument/2006/relationships/hyperlink" Target="https://en.wikipedia.org/wiki/Born_equation" TargetMode="External"/><Relationship Id="rId52" Type="http://schemas.openxmlformats.org/officeDocument/2006/relationships/hyperlink" Target="https://en.wikipedia.org/wiki/Boltzmann_constant" TargetMode="External"/><Relationship Id="rId73" Type="http://schemas.openxmlformats.org/officeDocument/2006/relationships/hyperlink" Target="https://en.wikipedia.org/wiki/Elastic_energy" TargetMode="External"/><Relationship Id="rId78" Type="http://schemas.openxmlformats.org/officeDocument/2006/relationships/hyperlink" Target="https://en.wikipedia.org/wiki/Newton's_law_of_universal_gravitation" TargetMode="External"/><Relationship Id="rId94" Type="http://schemas.openxmlformats.org/officeDocument/2006/relationships/hyperlink" Target="https://www.youtube.com/watch?v=plU31-qtZ78" TargetMode="External"/><Relationship Id="rId99" Type="http://schemas.openxmlformats.org/officeDocument/2006/relationships/hyperlink" Target="https://en.wikipedia.org/wiki/Golden_ratio" TargetMode="External"/><Relationship Id="rId101" Type="http://schemas.openxmlformats.org/officeDocument/2006/relationships/hyperlink" Target="https://en.wikipedia.org/wiki/Proton" TargetMode="External"/><Relationship Id="rId122" Type="http://schemas.openxmlformats.org/officeDocument/2006/relationships/hyperlink" Target="https://en.wikipedia.org/wiki/Gibbs_free_energy" TargetMode="External"/><Relationship Id="rId143" Type="http://schemas.openxmlformats.org/officeDocument/2006/relationships/hyperlink" Target="https://en.wikipedia.org/wiki/Boltzmann_constant" TargetMode="External"/><Relationship Id="rId148" Type="http://schemas.openxmlformats.org/officeDocument/2006/relationships/hyperlink" Target="https://en.wikipedia.org/wiki/Bulk_modulus" TargetMode="External"/><Relationship Id="rId164" Type="http://schemas.openxmlformats.org/officeDocument/2006/relationships/hyperlink" Target="https://en.wikipedia.org/wiki/Kinetic_energy" TargetMode="External"/><Relationship Id="rId169" Type="http://schemas.openxmlformats.org/officeDocument/2006/relationships/hyperlink" Target="https://www.youtube.com/watch?v=60tmjXmzRco" TargetMode="External"/><Relationship Id="rId4" Type="http://schemas.openxmlformats.org/officeDocument/2006/relationships/hyperlink" Target="https://sagiva.com/ai/go.php?id=home" TargetMode="External"/><Relationship Id="rId9" Type="http://schemas.openxmlformats.org/officeDocument/2006/relationships/hyperlink" Target="https://en.wikipedia.org/wiki/Proton" TargetMode="External"/><Relationship Id="rId26" Type="http://schemas.openxmlformats.org/officeDocument/2006/relationships/hyperlink" Target="https://en.wikipedia.org/wiki/List_of_transforms" TargetMode="External"/><Relationship Id="rId47" Type="http://schemas.openxmlformats.org/officeDocument/2006/relationships/hyperlink" Target="https://en.wikipedia.org/wiki/Planck_constant" TargetMode="External"/><Relationship Id="rId68" Type="http://schemas.openxmlformats.org/officeDocument/2006/relationships/hyperlink" Target="https://en.wikipedia.org/wiki/Gas_constant" TargetMode="External"/><Relationship Id="rId89" Type="http://schemas.openxmlformats.org/officeDocument/2006/relationships/hyperlink" Target="https://en.wikipedia.org/wiki/Magnetic_moment" TargetMode="External"/><Relationship Id="rId112" Type="http://schemas.openxmlformats.org/officeDocument/2006/relationships/hyperlink" Target="https://en.wikipedia.org/wiki/Hall_effect" TargetMode="External"/><Relationship Id="rId133" Type="http://schemas.openxmlformats.org/officeDocument/2006/relationships/hyperlink" Target="https://en.wikipedia.org/wiki/Metric_prefix" TargetMode="External"/><Relationship Id="rId154" Type="http://schemas.openxmlformats.org/officeDocument/2006/relationships/hyperlink" Target="https://en.wikipedia.org/wiki/Reduced_mass" TargetMode="External"/><Relationship Id="rId16" Type="http://schemas.openxmlformats.org/officeDocument/2006/relationships/hyperlink" Target="https://en.wikipedia.org/wiki/Standard_Model" TargetMode="External"/><Relationship Id="rId37" Type="http://schemas.openxmlformats.org/officeDocument/2006/relationships/hyperlink" Target="https://en.wikipedia.org/wiki/Speed_of_sound" TargetMode="External"/><Relationship Id="rId58" Type="http://schemas.openxmlformats.org/officeDocument/2006/relationships/hyperlink" Target="https://en.wikipedia.org/wiki/Gas_constant" TargetMode="External"/><Relationship Id="rId79" Type="http://schemas.openxmlformats.org/officeDocument/2006/relationships/hyperlink" Target="https://en.wikipedia.org/wiki/Gravity" TargetMode="External"/><Relationship Id="rId102" Type="http://schemas.openxmlformats.org/officeDocument/2006/relationships/hyperlink" Target="https://en.wikipedia.org/wiki/Atomic_radii_of_the_elements_(data_page)" TargetMode="External"/><Relationship Id="rId123" Type="http://schemas.openxmlformats.org/officeDocument/2006/relationships/hyperlink" Target="https://en.wikipedia.org/wiki/Vacuum_permeability" TargetMode="External"/><Relationship Id="rId144" Type="http://schemas.openxmlformats.org/officeDocument/2006/relationships/hyperlink" Target="https://en.wikipedia.org/wiki/Fine-structure_constant" TargetMode="External"/><Relationship Id="rId90" Type="http://schemas.openxmlformats.org/officeDocument/2006/relationships/hyperlink" Target="https://en.wikipedia.org/wiki/Nuclear_magneton" TargetMode="External"/><Relationship Id="rId165" Type="http://schemas.openxmlformats.org/officeDocument/2006/relationships/hyperlink" Target="https://en.wikipedia.org/wiki/Potential_energy" TargetMode="External"/><Relationship Id="rId27" Type="http://schemas.openxmlformats.org/officeDocument/2006/relationships/hyperlink" Target="https://en.wikipedia.org/wiki/Orders_of_magnitude_(length)" TargetMode="External"/><Relationship Id="rId48" Type="http://schemas.openxmlformats.org/officeDocument/2006/relationships/hyperlink" Target="https://en.wikipedia.org/wiki/Physical_constant" TargetMode="External"/><Relationship Id="rId69" Type="http://schemas.openxmlformats.org/officeDocument/2006/relationships/hyperlink" Target="https://en.wikipedia.org/wiki/Ellipsoid" TargetMode="External"/><Relationship Id="rId113" Type="http://schemas.openxmlformats.org/officeDocument/2006/relationships/hyperlink" Target="https://en.wikipedia.org/wiki/Compton_wavelength" TargetMode="External"/><Relationship Id="rId134" Type="http://schemas.openxmlformats.org/officeDocument/2006/relationships/hyperlink" Target="https://id.wikipedia.org/wiki/Suseptibilitas_magnetik" TargetMode="External"/><Relationship Id="rId80" Type="http://schemas.openxmlformats.org/officeDocument/2006/relationships/hyperlink" Target="https://en.wikipedia.org/wiki/Einstein_field_equations" TargetMode="External"/><Relationship Id="rId155" Type="http://schemas.openxmlformats.org/officeDocument/2006/relationships/hyperlink" Target="https://en.wikipedia.org/wiki/Nernst_equation" TargetMode="External"/><Relationship Id="rId17" Type="http://schemas.openxmlformats.org/officeDocument/2006/relationships/hyperlink" Target="https://en.wikipedia.org/wiki/Electronvolt" TargetMode="External"/><Relationship Id="rId38" Type="http://schemas.openxmlformats.org/officeDocument/2006/relationships/hyperlink" Target="https://en.wikipedia.org/wiki/Density" TargetMode="External"/><Relationship Id="rId59" Type="http://schemas.openxmlformats.org/officeDocument/2006/relationships/hyperlink" Target="https://en.wikipedia.org/wiki/Magnetic_flux_quantum" TargetMode="External"/><Relationship Id="rId103" Type="http://schemas.openxmlformats.org/officeDocument/2006/relationships/hyperlink" Target="https://en.wikipedia.org/wiki/Atomic_radius" TargetMode="External"/><Relationship Id="rId124" Type="http://schemas.openxmlformats.org/officeDocument/2006/relationships/hyperlink" Target="https://en.wikipedia.org/wiki/Vacuum_permittivity" TargetMode="External"/><Relationship Id="rId70" Type="http://schemas.openxmlformats.org/officeDocument/2006/relationships/hyperlink" Target="https://en.wikipedia.org/wiki/Electric_displacement_field" TargetMode="External"/><Relationship Id="rId91" Type="http://schemas.openxmlformats.org/officeDocument/2006/relationships/hyperlink" Target="https://en.wikipedia.org/wiki/Nucleon_magnetic_moment" TargetMode="External"/><Relationship Id="rId145" Type="http://schemas.openxmlformats.org/officeDocument/2006/relationships/hyperlink" Target="https://id.wikipedia.org/wiki/Konstanta_dielektrik" TargetMode="External"/><Relationship Id="rId166" Type="http://schemas.openxmlformats.org/officeDocument/2006/relationships/hyperlink" Target="https://en.wikipedia.org/wiki/Mass_ener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699"/>
  <sheetViews>
    <sheetView tabSelected="1" topLeftCell="A315" zoomScaleNormal="100" workbookViewId="0">
      <selection activeCell="A319" sqref="A319"/>
    </sheetView>
  </sheetViews>
  <sheetFormatPr defaultRowHeight="15" x14ac:dyDescent="0.25"/>
  <cols>
    <col min="1" max="1" width="31.85546875" style="43" customWidth="1"/>
    <col min="2" max="2" width="40.7109375" style="2" customWidth="1"/>
    <col min="3" max="3" width="21.7109375" style="13" customWidth="1"/>
  </cols>
  <sheetData>
    <row r="2" spans="1:3" ht="21" x14ac:dyDescent="0.35">
      <c r="A2" s="42" t="s">
        <v>262</v>
      </c>
    </row>
    <row r="4" spans="1:3" ht="54.95" customHeight="1" x14ac:dyDescent="0.25">
      <c r="A4" s="70" t="s">
        <v>265</v>
      </c>
      <c r="B4" s="70"/>
      <c r="C4" s="70"/>
    </row>
    <row r="5" spans="1:3" ht="20.100000000000001" customHeight="1" x14ac:dyDescent="0.25">
      <c r="B5" s="6"/>
      <c r="C5" s="11"/>
    </row>
    <row r="6" spans="1:3" ht="24.95" customHeight="1" x14ac:dyDescent="0.25">
      <c r="A6" s="43" t="s">
        <v>58</v>
      </c>
      <c r="B6" s="7"/>
      <c r="C6" s="14">
        <v>2.7182818284590402</v>
      </c>
    </row>
    <row r="7" spans="1:3" ht="24.95" customHeight="1" x14ac:dyDescent="0.25">
      <c r="A7" s="43" t="s">
        <v>60</v>
      </c>
      <c r="B7" s="5"/>
      <c r="C7" s="14">
        <f>PI()</f>
        <v>3.1415926535897931</v>
      </c>
    </row>
    <row r="8" spans="1:3" ht="24.95" customHeight="1" x14ac:dyDescent="0.25">
      <c r="A8" s="43" t="s">
        <v>76</v>
      </c>
      <c r="B8" s="4"/>
      <c r="C8" s="14">
        <f>4*C7</f>
        <v>12.566370614359172</v>
      </c>
    </row>
    <row r="9" spans="1:3" ht="20.100000000000001" customHeight="1" x14ac:dyDescent="0.25">
      <c r="C9" s="14"/>
    </row>
    <row r="10" spans="1:3" ht="24.95" customHeight="1" x14ac:dyDescent="0.25">
      <c r="A10" s="43" t="s">
        <v>269</v>
      </c>
      <c r="C10" s="14">
        <v>1.00015443613268</v>
      </c>
    </row>
    <row r="11" spans="1:3" ht="24.95" customHeight="1" x14ac:dyDescent="0.25">
      <c r="A11" s="43" t="s">
        <v>59</v>
      </c>
      <c r="C11" s="15">
        <v>8.8541878176203795E-12</v>
      </c>
    </row>
    <row r="12" spans="1:3" ht="24.95" customHeight="1" x14ac:dyDescent="0.25">
      <c r="A12" s="43" t="s">
        <v>83</v>
      </c>
      <c r="B12" s="1"/>
      <c r="C12" s="15">
        <f>4*$C$7*10^-7</f>
        <v>1.2566370614359173E-6</v>
      </c>
    </row>
    <row r="13" spans="1:3" ht="24.95" customHeight="1" x14ac:dyDescent="0.25">
      <c r="A13" s="43" t="s">
        <v>70</v>
      </c>
      <c r="B13" s="1"/>
      <c r="C13" s="8">
        <f>299792458</f>
        <v>299792458</v>
      </c>
    </row>
    <row r="14" spans="1:3" ht="24.95" customHeight="1" x14ac:dyDescent="0.25">
      <c r="A14" s="43" t="s">
        <v>7</v>
      </c>
      <c r="C14" s="15">
        <v>6.6260701499999998E-34</v>
      </c>
    </row>
    <row r="15" spans="1:3" ht="36.950000000000003" customHeight="1" x14ac:dyDescent="0.25">
      <c r="A15" s="43" t="s">
        <v>18</v>
      </c>
      <c r="C15" s="15">
        <f>$C$14/(2*PI())</f>
        <v>1.0545718176461565E-34</v>
      </c>
    </row>
    <row r="16" spans="1:3" ht="36.950000000000003" customHeight="1" x14ac:dyDescent="0.25">
      <c r="A16" s="44" t="s">
        <v>90</v>
      </c>
      <c r="B16" s="1"/>
      <c r="C16" s="15">
        <v>1.6021766339999999E-19</v>
      </c>
    </row>
    <row r="17" spans="1:10" ht="36.950000000000003" customHeight="1" x14ac:dyDescent="0.25">
      <c r="A17" s="43" t="s">
        <v>91</v>
      </c>
      <c r="C17" s="15">
        <f>$C$14/$C$16</f>
        <v>4.135667696923859E-15</v>
      </c>
    </row>
    <row r="18" spans="1:10" ht="36.950000000000003" customHeight="1" x14ac:dyDescent="0.25">
      <c r="A18" s="43" t="s">
        <v>96</v>
      </c>
      <c r="C18" s="15">
        <f>$C$17/2</f>
        <v>2.0678338484619295E-15</v>
      </c>
    </row>
    <row r="19" spans="1:10" ht="20.100000000000001" customHeight="1" x14ac:dyDescent="0.25">
      <c r="C19" s="14"/>
    </row>
    <row r="20" spans="1:10" ht="26.1" customHeight="1" x14ac:dyDescent="0.25">
      <c r="A20" s="43" t="s">
        <v>99</v>
      </c>
      <c r="C20" s="36">
        <f>0.8768*10^-15</f>
        <v>8.7680000000000007E-16</v>
      </c>
    </row>
    <row r="21" spans="1:10" ht="39.950000000000003" customHeight="1" x14ac:dyDescent="0.25">
      <c r="A21" s="43" t="s">
        <v>78</v>
      </c>
      <c r="C21" s="13">
        <v>5.2917721067E-11</v>
      </c>
    </row>
    <row r="22" spans="1:10" ht="39.950000000000003" customHeight="1" x14ac:dyDescent="0.25">
      <c r="A22" s="43" t="s">
        <v>180</v>
      </c>
      <c r="C22" s="13">
        <v>6.0221408570000002E+23</v>
      </c>
    </row>
    <row r="23" spans="1:10" ht="24.95" customHeight="1" x14ac:dyDescent="0.25">
      <c r="A23" s="43" t="s">
        <v>193</v>
      </c>
      <c r="C23" s="15"/>
    </row>
    <row r="24" spans="1:10" ht="24.95" customHeight="1" x14ac:dyDescent="0.25">
      <c r="A24" s="43" t="s">
        <v>191</v>
      </c>
      <c r="C24" s="20">
        <f>8.31446261815324</f>
        <v>8.3144626181532395</v>
      </c>
    </row>
    <row r="25" spans="1:10" ht="38.1" customHeight="1" x14ac:dyDescent="0.25">
      <c r="A25" s="43" t="s">
        <v>192</v>
      </c>
      <c r="C25" s="15">
        <f>C24/C22</f>
        <v>1.3806489777615707E-23</v>
      </c>
    </row>
    <row r="26" spans="1:10" ht="24.95" customHeight="1" x14ac:dyDescent="0.25">
      <c r="A26" s="43" t="s">
        <v>23</v>
      </c>
      <c r="C26" s="13">
        <v>9.1093837015000008E-31</v>
      </c>
    </row>
    <row r="27" spans="1:10" ht="26.1" customHeight="1" x14ac:dyDescent="0.25">
      <c r="A27" s="43" t="s">
        <v>12</v>
      </c>
      <c r="C27" s="56">
        <v>1.6726218980000001E-27</v>
      </c>
    </row>
    <row r="28" spans="1:10" ht="24.95" customHeight="1" x14ac:dyDescent="0.25">
      <c r="A28" s="43" t="s">
        <v>13</v>
      </c>
      <c r="C28" s="56">
        <v>1.6749274709999999E-27</v>
      </c>
    </row>
    <row r="29" spans="1:10" ht="26.1" customHeight="1" x14ac:dyDescent="0.25">
      <c r="A29" s="43" t="s">
        <v>13</v>
      </c>
      <c r="B29" s="53"/>
      <c r="C29" s="56">
        <f>C27-C26</f>
        <v>1.6717109596298501E-27</v>
      </c>
      <c r="D29" s="15"/>
      <c r="E29" s="57"/>
      <c r="F29" s="58"/>
      <c r="G29" s="58"/>
      <c r="H29" s="10"/>
      <c r="I29" s="10"/>
      <c r="J29" s="10"/>
    </row>
    <row r="30" spans="1:10" ht="26.1" customHeight="1" x14ac:dyDescent="0.25">
      <c r="A30" s="43" t="s">
        <v>13</v>
      </c>
      <c r="B30" s="53"/>
      <c r="C30" s="56">
        <f>C28-C27</f>
        <v>2.3055729999998276E-30</v>
      </c>
      <c r="D30" s="15"/>
      <c r="E30" s="57"/>
      <c r="F30" s="58"/>
      <c r="G30" s="58"/>
      <c r="H30" s="10"/>
      <c r="I30" s="10"/>
      <c r="J30" s="10"/>
    </row>
    <row r="31" spans="1:10" ht="24.95" customHeight="1" x14ac:dyDescent="0.25">
      <c r="A31" s="43" t="s">
        <v>273</v>
      </c>
      <c r="B31" s="53"/>
      <c r="C31" s="54">
        <v>6.6742999999999994E-11</v>
      </c>
      <c r="D31" s="12"/>
      <c r="E31" s="12"/>
      <c r="F31" s="12"/>
      <c r="G31" s="12"/>
    </row>
    <row r="32" spans="1:10" ht="36" customHeight="1" x14ac:dyDescent="0.25">
      <c r="A32" s="43" t="s">
        <v>274</v>
      </c>
      <c r="B32" s="53"/>
      <c r="C32" s="15">
        <f>8*$C$7*$C$31/$C$13^4</f>
        <v>2.0766474428449717E-43</v>
      </c>
      <c r="D32" s="55"/>
      <c r="E32" s="12"/>
      <c r="F32" s="12"/>
      <c r="G32" s="12"/>
    </row>
    <row r="33" spans="1:10" ht="51" customHeight="1" x14ac:dyDescent="0.25">
      <c r="A33" s="43" t="s">
        <v>181</v>
      </c>
      <c r="C33" s="59">
        <v>1.6162550000000001E-35</v>
      </c>
    </row>
    <row r="34" spans="1:10" ht="51" customHeight="1" x14ac:dyDescent="0.25">
      <c r="A34" s="43" t="s">
        <v>275</v>
      </c>
      <c r="B34" s="53"/>
      <c r="C34" s="59">
        <v>2.1764340000000001E-8</v>
      </c>
      <c r="D34" s="15"/>
      <c r="E34" s="40"/>
      <c r="F34" s="60"/>
      <c r="G34" s="39"/>
      <c r="H34" s="10"/>
      <c r="I34" s="10"/>
      <c r="J34" s="10"/>
    </row>
    <row r="35" spans="1:10" ht="51" customHeight="1" x14ac:dyDescent="0.25">
      <c r="A35" s="43" t="s">
        <v>276</v>
      </c>
      <c r="B35" s="53"/>
      <c r="C35" s="59">
        <v>5.3912470000000002E-44</v>
      </c>
      <c r="D35" s="8"/>
      <c r="E35" s="10"/>
      <c r="F35" s="60"/>
      <c r="G35" s="39"/>
      <c r="H35" s="10"/>
      <c r="I35" s="10"/>
      <c r="J35" s="10"/>
    </row>
    <row r="36" spans="1:10" ht="51" customHeight="1" x14ac:dyDescent="0.25">
      <c r="A36" s="43" t="s">
        <v>277</v>
      </c>
      <c r="B36" s="53"/>
      <c r="C36" s="59">
        <v>1.416784E+32</v>
      </c>
      <c r="D36" s="8"/>
      <c r="E36" s="10"/>
      <c r="F36" s="60"/>
      <c r="G36" s="39"/>
      <c r="H36" s="10"/>
      <c r="I36" s="10"/>
      <c r="J36" s="10"/>
    </row>
    <row r="37" spans="1:10" ht="20.100000000000001" customHeight="1" x14ac:dyDescent="0.25">
      <c r="C37" s="14"/>
    </row>
    <row r="38" spans="1:10" ht="24.95" customHeight="1" x14ac:dyDescent="0.25">
      <c r="A38" s="43" t="s">
        <v>278</v>
      </c>
      <c r="B38" s="53"/>
      <c r="C38" s="54">
        <v>5.9722000000000002E+24</v>
      </c>
      <c r="D38" s="12"/>
      <c r="E38" s="12"/>
      <c r="F38" s="12"/>
      <c r="G38" s="12"/>
    </row>
    <row r="39" spans="1:10" ht="24.95" customHeight="1" x14ac:dyDescent="0.25">
      <c r="A39" s="43" t="s">
        <v>279</v>
      </c>
      <c r="B39" s="53"/>
      <c r="C39" s="36">
        <v>6378000</v>
      </c>
      <c r="D39" s="12"/>
      <c r="E39" s="12"/>
      <c r="F39" s="12"/>
      <c r="G39" s="12"/>
    </row>
    <row r="40" spans="1:10" ht="38.1" customHeight="1" x14ac:dyDescent="0.25">
      <c r="A40" s="43" t="s">
        <v>280</v>
      </c>
      <c r="B40" s="53"/>
      <c r="C40" s="14">
        <f>C38*C31/C39^2</f>
        <v>9.7987581124398595</v>
      </c>
      <c r="D40" s="8"/>
      <c r="E40" s="8"/>
      <c r="F40" s="13"/>
      <c r="G40" s="58"/>
    </row>
    <row r="41" spans="1:10" ht="20.100000000000001" customHeight="1" x14ac:dyDescent="0.25">
      <c r="B41" s="53"/>
      <c r="C41" s="14"/>
      <c r="D41" s="61"/>
      <c r="E41" s="61"/>
      <c r="F41" s="58"/>
      <c r="G41" s="58"/>
      <c r="H41" s="10"/>
      <c r="I41" s="10"/>
      <c r="J41" s="10"/>
    </row>
    <row r="42" spans="1:10" ht="39.950000000000003" customHeight="1" x14ac:dyDescent="0.25">
      <c r="A42" s="43" t="s">
        <v>281</v>
      </c>
      <c r="B42" s="1"/>
      <c r="C42" s="15">
        <f>$C$16^2/(4*$C$7*$C$11*$C$14*$C$13)</f>
        <v>1.1614097322526491E-3</v>
      </c>
    </row>
    <row r="43" spans="1:10" ht="39" customHeight="1" x14ac:dyDescent="0.25">
      <c r="A43" s="43" t="s">
        <v>82</v>
      </c>
      <c r="B43" s="1"/>
      <c r="C43" s="11">
        <f>1/C42</f>
        <v>861.02257646870089</v>
      </c>
    </row>
    <row r="44" spans="1:10" ht="39.950000000000003" customHeight="1" x14ac:dyDescent="0.25">
      <c r="A44" s="43" t="s">
        <v>83</v>
      </c>
      <c r="B44" s="1"/>
      <c r="C44" s="15">
        <f>4*$C$7*$C$42*$C$17^2/($C$14*$C$13)</f>
        <v>1.2566370614359188E-6</v>
      </c>
    </row>
    <row r="45" spans="1:10" ht="39.950000000000003" customHeight="1" x14ac:dyDescent="0.25">
      <c r="A45" s="43" t="s">
        <v>59</v>
      </c>
      <c r="B45" s="1"/>
      <c r="C45" s="15">
        <f>$C$16^2/(4*$C$7*$C$42*$C$14*$C$13)</f>
        <v>8.8541878176203795E-12</v>
      </c>
    </row>
    <row r="46" spans="1:10" ht="39" customHeight="1" x14ac:dyDescent="0.25">
      <c r="A46" s="43" t="s">
        <v>70</v>
      </c>
      <c r="C46" s="8">
        <f>(1/($C$44*$C$11))^0.5</f>
        <v>299792458</v>
      </c>
    </row>
    <row r="47" spans="1:10" ht="51" customHeight="1" x14ac:dyDescent="0.25">
      <c r="A47" s="43" t="s">
        <v>86</v>
      </c>
      <c r="C47" s="16">
        <f>($C$44/$C$11)^(1/2)</f>
        <v>376.73031346177112</v>
      </c>
    </row>
    <row r="48" spans="1:10" ht="39.950000000000003" customHeight="1" x14ac:dyDescent="0.25">
      <c r="A48" s="43" t="s">
        <v>84</v>
      </c>
      <c r="C48" s="11">
        <f>$C$17/$C$16</f>
        <v>25812.807459304509</v>
      </c>
    </row>
    <row r="49" spans="1:9" ht="39" customHeight="1" x14ac:dyDescent="0.25">
      <c r="A49" s="43" t="s">
        <v>7</v>
      </c>
      <c r="B49" s="1"/>
      <c r="C49" s="17"/>
    </row>
    <row r="50" spans="1:9" ht="39.950000000000003" customHeight="1" x14ac:dyDescent="0.25">
      <c r="A50" s="43" t="s">
        <v>85</v>
      </c>
      <c r="B50" s="1"/>
      <c r="C50" s="17">
        <f>2*$C$7*$C$42</f>
        <v>7.2973525653052219E-3</v>
      </c>
    </row>
    <row r="51" spans="1:9" ht="39.950000000000003" customHeight="1" x14ac:dyDescent="0.25">
      <c r="B51" s="1"/>
      <c r="C51" s="17"/>
    </row>
    <row r="52" spans="1:9" ht="39" customHeight="1" x14ac:dyDescent="0.25">
      <c r="A52" s="43" t="s">
        <v>37</v>
      </c>
      <c r="B52" s="1"/>
      <c r="C52" s="16">
        <f>1/$C$50</f>
        <v>137.0359991587132</v>
      </c>
    </row>
    <row r="53" spans="1:9" ht="24.95" customHeight="1" x14ac:dyDescent="0.25">
      <c r="A53" s="43" t="s">
        <v>263</v>
      </c>
      <c r="B53" s="37"/>
      <c r="C53" s="17">
        <f>(C7*C6)^2/10^4</f>
        <v>7.2927060593901858E-3</v>
      </c>
      <c r="D53" s="38"/>
      <c r="E53" s="38"/>
      <c r="F53" s="39"/>
      <c r="G53" s="10"/>
      <c r="H53" s="10"/>
      <c r="I53" s="10"/>
    </row>
    <row r="54" spans="1:9" ht="39" customHeight="1" x14ac:dyDescent="0.25">
      <c r="A54" s="43" t="s">
        <v>264</v>
      </c>
      <c r="B54" s="1"/>
      <c r="C54" s="16">
        <f>1/C53</f>
        <v>137.12331086104678</v>
      </c>
      <c r="D54" s="41"/>
      <c r="E54" s="39"/>
      <c r="F54" s="39"/>
      <c r="G54" s="10"/>
      <c r="H54" s="10"/>
      <c r="I54" s="10"/>
    </row>
    <row r="55" spans="1:9" ht="20.100000000000001" customHeight="1" x14ac:dyDescent="0.25">
      <c r="C55" s="19"/>
    </row>
    <row r="56" spans="1:9" s="30" customFormat="1" ht="30" customHeight="1" x14ac:dyDescent="0.25">
      <c r="A56" s="45" t="s">
        <v>229</v>
      </c>
      <c r="B56" s="28"/>
      <c r="C56" s="34"/>
    </row>
    <row r="57" spans="1:9" ht="39" customHeight="1" x14ac:dyDescent="0.25">
      <c r="A57" s="43" t="s">
        <v>74</v>
      </c>
      <c r="C57" s="15">
        <f>C26*$C$13^2</f>
        <v>8.1871057768238858E-14</v>
      </c>
    </row>
    <row r="58" spans="1:9" ht="39.950000000000003" customHeight="1" x14ac:dyDescent="0.25">
      <c r="A58" s="43" t="s">
        <v>97</v>
      </c>
      <c r="C58" s="15">
        <f>C27*$C$13^2</f>
        <v>1.5032775928961053E-10</v>
      </c>
    </row>
    <row r="59" spans="1:9" ht="39" customHeight="1" x14ac:dyDescent="0.25">
      <c r="A59" s="43" t="s">
        <v>111</v>
      </c>
      <c r="C59" s="15">
        <f>C28*$C$13^2</f>
        <v>1.5053497385698108E-10</v>
      </c>
    </row>
    <row r="60" spans="1:9" ht="36" customHeight="1" x14ac:dyDescent="0.25">
      <c r="A60" s="43" t="s">
        <v>63</v>
      </c>
      <c r="C60" s="15">
        <f>$C$57/$C$14</f>
        <v>1.235589963807414E+20</v>
      </c>
    </row>
    <row r="61" spans="1:9" ht="36.950000000000003" customHeight="1" x14ac:dyDescent="0.25">
      <c r="A61" s="43" t="s">
        <v>120</v>
      </c>
      <c r="C61" s="15">
        <f>$C$58/$C$14</f>
        <v>2.2687317804748947E+23</v>
      </c>
    </row>
    <row r="62" spans="1:9" ht="36" customHeight="1" x14ac:dyDescent="0.25">
      <c r="A62" s="43" t="s">
        <v>123</v>
      </c>
      <c r="C62" s="15">
        <f>$C$59/$C$14</f>
        <v>2.2718590423764389E+23</v>
      </c>
    </row>
    <row r="63" spans="1:9" ht="39" customHeight="1" x14ac:dyDescent="0.25">
      <c r="A63" s="43" t="s">
        <v>62</v>
      </c>
      <c r="C63" s="15">
        <f>$C$14/($C$26*$C$13)</f>
        <v>2.4263102386830922E-12</v>
      </c>
    </row>
    <row r="64" spans="1:9" ht="39.950000000000003" customHeight="1" x14ac:dyDescent="0.25">
      <c r="A64" s="43" t="s">
        <v>121</v>
      </c>
      <c r="C64" s="15">
        <f>$C$14/($C$27*$C$13)</f>
        <v>1.3214098756850266E-15</v>
      </c>
    </row>
    <row r="65" spans="1:3" ht="39" customHeight="1" x14ac:dyDescent="0.25">
      <c r="A65" s="43" t="s">
        <v>122</v>
      </c>
      <c r="C65" s="15">
        <f>$C$14/($C$28*$C$13)</f>
        <v>1.3195909271131858E-15</v>
      </c>
    </row>
    <row r="66" spans="1:3" ht="39.950000000000003" customHeight="1" x14ac:dyDescent="0.25">
      <c r="A66" s="43" t="s">
        <v>220</v>
      </c>
      <c r="C66" s="15">
        <f>C57/C63^2</f>
        <v>13907137217.236359</v>
      </c>
    </row>
    <row r="67" spans="1:3" ht="42" customHeight="1" x14ac:dyDescent="0.25">
      <c r="A67" s="43" t="s">
        <v>222</v>
      </c>
      <c r="C67" s="15">
        <f>C58/C64^2</f>
        <v>8.6092255854758904E+19</v>
      </c>
    </row>
    <row r="68" spans="1:3" ht="39.950000000000003" customHeight="1" x14ac:dyDescent="0.25">
      <c r="A68" s="43" t="s">
        <v>221</v>
      </c>
      <c r="C68" s="15">
        <f>C59/C65^2</f>
        <v>8.6448760295328924E+19</v>
      </c>
    </row>
    <row r="69" spans="1:3" ht="20.100000000000001" customHeight="1" x14ac:dyDescent="0.25">
      <c r="C69" s="19"/>
    </row>
    <row r="70" spans="1:3" ht="41.1" customHeight="1" x14ac:dyDescent="0.25">
      <c r="A70" s="43" t="s">
        <v>223</v>
      </c>
      <c r="C70" s="15">
        <f>C67/$C$66</f>
        <v>6190508838.0128355</v>
      </c>
    </row>
    <row r="71" spans="1:3" ht="39.950000000000003" customHeight="1" x14ac:dyDescent="0.25">
      <c r="A71" s="43" t="s">
        <v>224</v>
      </c>
      <c r="C71" s="15">
        <f>C68/$C$66</f>
        <v>6216143476.9037333</v>
      </c>
    </row>
    <row r="72" spans="1:3" ht="41.1" customHeight="1" x14ac:dyDescent="0.25">
      <c r="C72" s="15">
        <f>($C$66/$C$26^3)^0.5</f>
        <v>1.3563924896521319E+50</v>
      </c>
    </row>
    <row r="73" spans="1:3" ht="42.95" customHeight="1" x14ac:dyDescent="0.25">
      <c r="C73" s="15">
        <f>($C$60/$C$26)^2</f>
        <v>1.8398005859847094E+100</v>
      </c>
    </row>
    <row r="74" spans="1:3" ht="42" customHeight="1" x14ac:dyDescent="0.25">
      <c r="C74" s="15">
        <f>($C$60/$C$26)</f>
        <v>1.3563924896521321E+50</v>
      </c>
    </row>
    <row r="75" spans="1:3" ht="42.95" customHeight="1" x14ac:dyDescent="0.25">
      <c r="C75" s="15">
        <f>($C$60^3/$C$66)</f>
        <v>1.3563924896521321E+50</v>
      </c>
    </row>
    <row r="76" spans="1:3" ht="20.100000000000001" customHeight="1" x14ac:dyDescent="0.25">
      <c r="C76" s="19"/>
    </row>
    <row r="77" spans="1:3" s="30" customFormat="1" ht="30" customHeight="1" x14ac:dyDescent="0.25">
      <c r="A77" s="45" t="s">
        <v>205</v>
      </c>
      <c r="B77" s="28"/>
      <c r="C77" s="34"/>
    </row>
    <row r="78" spans="1:3" ht="24.95" customHeight="1" x14ac:dyDescent="0.25">
      <c r="A78" s="43" t="s">
        <v>71</v>
      </c>
    </row>
    <row r="79" spans="1:3" ht="24.95" customHeight="1" x14ac:dyDescent="0.25"/>
    <row r="80" spans="1:3" ht="24.95" customHeight="1" x14ac:dyDescent="0.25">
      <c r="A80" s="43" t="s">
        <v>73</v>
      </c>
    </row>
    <row r="81" spans="1:3" ht="24.95" customHeight="1" x14ac:dyDescent="0.25"/>
    <row r="82" spans="1:3" ht="24.95" customHeight="1" x14ac:dyDescent="0.25"/>
    <row r="83" spans="1:3" ht="24.95" customHeight="1" x14ac:dyDescent="0.25">
      <c r="A83" s="43" t="s">
        <v>72</v>
      </c>
    </row>
    <row r="84" spans="1:3" ht="24.95" customHeight="1" x14ac:dyDescent="0.25">
      <c r="A84" s="43" t="s">
        <v>74</v>
      </c>
    </row>
    <row r="85" spans="1:3" ht="24.95" customHeight="1" x14ac:dyDescent="0.25"/>
    <row r="86" spans="1:3" ht="24.95" customHeight="1" x14ac:dyDescent="0.25"/>
    <row r="87" spans="1:3" ht="24.95" customHeight="1" x14ac:dyDescent="0.25">
      <c r="A87" s="43" t="s">
        <v>75</v>
      </c>
    </row>
    <row r="88" spans="1:3" ht="20.100000000000001" customHeight="1" x14ac:dyDescent="0.25">
      <c r="C88" s="19"/>
    </row>
    <row r="89" spans="1:3" s="30" customFormat="1" ht="30" customHeight="1" x14ac:dyDescent="0.25">
      <c r="A89" s="45" t="s">
        <v>206</v>
      </c>
      <c r="B89" s="28"/>
      <c r="C89" s="32"/>
    </row>
    <row r="90" spans="1:3" ht="24.95" customHeight="1" x14ac:dyDescent="0.25">
      <c r="A90" s="43" t="s">
        <v>74</v>
      </c>
      <c r="C90" s="15">
        <f>C26*$C$13^2</f>
        <v>8.1871057768238858E-14</v>
      </c>
    </row>
    <row r="91" spans="1:3" ht="38.1" customHeight="1" x14ac:dyDescent="0.25">
      <c r="A91" s="43" t="s">
        <v>66</v>
      </c>
      <c r="C91" s="15">
        <f>C90/C98</f>
        <v>3.7042055232995568E+28</v>
      </c>
    </row>
    <row r="92" spans="1:3" ht="39" customHeight="1" x14ac:dyDescent="0.25">
      <c r="A92" s="43" t="s">
        <v>67</v>
      </c>
      <c r="C92" s="15">
        <f>C91*C7*2*$C$50/((2*C7*C96)^2)</f>
        <v>2.8179403246707915E-15</v>
      </c>
    </row>
    <row r="93" spans="1:3" ht="24.95" customHeight="1" x14ac:dyDescent="0.25">
      <c r="A93" s="43" t="s">
        <v>68</v>
      </c>
      <c r="C93" s="15">
        <f>C26*C91</f>
        <v>3.3743029420951268E-2</v>
      </c>
    </row>
    <row r="94" spans="1:3" ht="39" customHeight="1" x14ac:dyDescent="0.25">
      <c r="A94" s="43" t="s">
        <v>69</v>
      </c>
      <c r="C94" s="15">
        <f>C26*$C$13</f>
        <v>2.7309245307378233E-22</v>
      </c>
    </row>
    <row r="95" spans="1:3" ht="39" customHeight="1" x14ac:dyDescent="0.25">
      <c r="A95" s="43" t="s">
        <v>62</v>
      </c>
      <c r="C95" s="15">
        <f>$C$14/(C26*$C$13)</f>
        <v>2.4263102386830922E-12</v>
      </c>
    </row>
    <row r="96" spans="1:3" ht="36" customHeight="1" x14ac:dyDescent="0.25">
      <c r="A96" s="43" t="s">
        <v>63</v>
      </c>
      <c r="C96" s="15">
        <f>C90/$C$14</f>
        <v>1.235589963807414E+20</v>
      </c>
    </row>
    <row r="97" spans="1:3" ht="26.1" customHeight="1" x14ac:dyDescent="0.25">
      <c r="A97" s="43" t="s">
        <v>75</v>
      </c>
      <c r="C97" s="15">
        <f>C90*C96</f>
        <v>10115905.730473295</v>
      </c>
    </row>
    <row r="98" spans="1:3" ht="39" customHeight="1" x14ac:dyDescent="0.25">
      <c r="A98" s="43" t="s">
        <v>105</v>
      </c>
      <c r="C98" s="15">
        <f>$C$14/$C$13</f>
        <v>2.2102190943042335E-42</v>
      </c>
    </row>
    <row r="99" spans="1:3" ht="38.1" customHeight="1" x14ac:dyDescent="0.25">
      <c r="A99" s="43" t="s">
        <v>106</v>
      </c>
      <c r="C99" s="15">
        <f>C97/C95</f>
        <v>4.1692548500985677E+18</v>
      </c>
    </row>
    <row r="100" spans="1:3" ht="39" customHeight="1" x14ac:dyDescent="0.25">
      <c r="A100" s="43" t="s">
        <v>107</v>
      </c>
      <c r="C100" s="15">
        <f>$C$13*C96^2</f>
        <v>4.5768791684689224E+48</v>
      </c>
    </row>
    <row r="101" spans="1:3" ht="38.1" customHeight="1" x14ac:dyDescent="0.25">
      <c r="A101" s="43" t="s">
        <v>77</v>
      </c>
      <c r="C101" s="15">
        <f>C90/C100</f>
        <v>1.788796574143047E-62</v>
      </c>
    </row>
    <row r="102" spans="1:3" ht="38.1" customHeight="1" x14ac:dyDescent="0.25">
      <c r="A102" s="43" t="s">
        <v>77</v>
      </c>
      <c r="C102" s="15">
        <f>C97/C101</f>
        <v>5.6551459661194225E+68</v>
      </c>
    </row>
    <row r="103" spans="1:3" ht="39" customHeight="1" x14ac:dyDescent="0.25">
      <c r="A103" s="43" t="s">
        <v>77</v>
      </c>
      <c r="C103" s="15">
        <f>C101/C26</f>
        <v>1.9636856155795635E-32</v>
      </c>
    </row>
    <row r="104" spans="1:3" ht="24.95" customHeight="1" x14ac:dyDescent="0.25">
      <c r="A104" s="43" t="s">
        <v>77</v>
      </c>
      <c r="C104" s="15">
        <f>C26*C102</f>
        <v>5.1514894493371744E+38</v>
      </c>
    </row>
    <row r="105" spans="1:3" ht="20.100000000000001" customHeight="1" x14ac:dyDescent="0.25">
      <c r="C105" s="19"/>
    </row>
    <row r="106" spans="1:3" ht="39.950000000000003" customHeight="1" x14ac:dyDescent="0.25">
      <c r="A106" s="43" t="s">
        <v>246</v>
      </c>
      <c r="C106" s="18">
        <f>$C$17^2/$C$26</f>
        <v>18.775965377946591</v>
      </c>
    </row>
    <row r="107" spans="1:3" ht="41.1" customHeight="1" x14ac:dyDescent="0.25">
      <c r="A107" s="43" t="s">
        <v>255</v>
      </c>
      <c r="C107" s="15">
        <f>C63^4/C106</f>
        <v>1.8457932257647489E-48</v>
      </c>
    </row>
    <row r="108" spans="1:3" ht="38.1" customHeight="1" x14ac:dyDescent="0.25">
      <c r="A108" s="43" t="s">
        <v>240</v>
      </c>
      <c r="C108" s="15">
        <f>(C107*C66)^0.5</f>
        <v>1.6021766339999999E-19</v>
      </c>
    </row>
    <row r="109" spans="1:3" ht="27" customHeight="1" x14ac:dyDescent="0.25">
      <c r="A109" s="43" t="s">
        <v>61</v>
      </c>
      <c r="C109" s="15">
        <f>(C106*C26)^0.5</f>
        <v>4.135667696923859E-15</v>
      </c>
    </row>
    <row r="110" spans="1:3" ht="20.100000000000001" customHeight="1" x14ac:dyDescent="0.25">
      <c r="C110" s="15"/>
    </row>
    <row r="111" spans="1:3" ht="36.950000000000003" customHeight="1" x14ac:dyDescent="0.25">
      <c r="A111" s="43" t="s">
        <v>230</v>
      </c>
      <c r="C111" s="15">
        <f>C26*C63</f>
        <v>2.2102190943042335E-42</v>
      </c>
    </row>
    <row r="112" spans="1:3" ht="20.100000000000001" customHeight="1" x14ac:dyDescent="0.25">
      <c r="C112" s="15"/>
    </row>
    <row r="113" spans="1:3" ht="30" customHeight="1" x14ac:dyDescent="0.25">
      <c r="A113" s="45" t="s">
        <v>253</v>
      </c>
      <c r="C113" s="20"/>
    </row>
    <row r="114" spans="1:3" ht="42" customHeight="1" x14ac:dyDescent="0.25">
      <c r="A114" s="43" t="s">
        <v>243</v>
      </c>
      <c r="C114" s="15">
        <f>C12*$C$13^2/(2*$C$50)</f>
        <v>7738484996105.625</v>
      </c>
    </row>
    <row r="115" spans="1:3" ht="38.1" customHeight="1" x14ac:dyDescent="0.25">
      <c r="A115" s="43" t="s">
        <v>244</v>
      </c>
      <c r="C115" s="15">
        <f>C111*C114</f>
        <v>1.7103747299379475E-29</v>
      </c>
    </row>
    <row r="116" spans="1:3" ht="38.1" customHeight="1" x14ac:dyDescent="0.25">
      <c r="A116" s="43" t="s">
        <v>246</v>
      </c>
      <c r="C116" s="18">
        <f>$C$114*C63</f>
        <v>18.775965377946566</v>
      </c>
    </row>
    <row r="117" spans="1:3" ht="38.1" customHeight="1" x14ac:dyDescent="0.25">
      <c r="A117" s="43" t="s">
        <v>247</v>
      </c>
      <c r="C117" s="18">
        <f>$C$114*C64</f>
        <v>1.0225710496694377E-2</v>
      </c>
    </row>
    <row r="118" spans="1:3" ht="38.1" customHeight="1" x14ac:dyDescent="0.25">
      <c r="A118" s="43" t="s">
        <v>248</v>
      </c>
      <c r="C118" s="18">
        <f>$C$114*C65</f>
        <v>1.0211634590462501E-2</v>
      </c>
    </row>
    <row r="119" spans="1:3" ht="39" customHeight="1" x14ac:dyDescent="0.25">
      <c r="A119" s="43" t="s">
        <v>7</v>
      </c>
      <c r="C119" s="35">
        <f>$C$14</f>
        <v>6.6260701499999998E-34</v>
      </c>
    </row>
    <row r="120" spans="1:3" ht="39.950000000000003" customHeight="1" x14ac:dyDescent="0.25">
      <c r="A120" s="43" t="s">
        <v>7</v>
      </c>
      <c r="C120" s="35">
        <f>$C$13*C111</f>
        <v>6.6260701499999998E-34</v>
      </c>
    </row>
    <row r="121" spans="1:3" ht="20.100000000000001" customHeight="1" x14ac:dyDescent="0.25">
      <c r="C121" s="15"/>
    </row>
    <row r="122" spans="1:3" ht="30" customHeight="1" x14ac:dyDescent="0.25">
      <c r="A122" s="45" t="s">
        <v>254</v>
      </c>
      <c r="C122" s="19"/>
    </row>
    <row r="123" spans="1:3" ht="39" customHeight="1" x14ac:dyDescent="0.25">
      <c r="A123" s="43" t="s">
        <v>249</v>
      </c>
      <c r="C123" s="15">
        <f>2*$C$50*C11*$C$13^2</f>
        <v>11614.097322526477</v>
      </c>
    </row>
    <row r="124" spans="1:3" ht="26.1" customHeight="1" x14ac:dyDescent="0.25">
      <c r="A124" s="43" t="s">
        <v>245</v>
      </c>
      <c r="C124" s="15">
        <f>C123*C111</f>
        <v>2.5669699665355694E-38</v>
      </c>
    </row>
    <row r="125" spans="1:3" ht="26.1" customHeight="1" x14ac:dyDescent="0.25">
      <c r="A125" s="43" t="s">
        <v>250</v>
      </c>
      <c r="C125" s="15">
        <f>$C$123*C63</f>
        <v>2.8179403246707878E-8</v>
      </c>
    </row>
    <row r="126" spans="1:3" ht="26.1" customHeight="1" x14ac:dyDescent="0.25">
      <c r="A126" s="43" t="s">
        <v>251</v>
      </c>
      <c r="C126" s="15">
        <f>$C$123*C64</f>
        <v>1.5346982899153514E-11</v>
      </c>
    </row>
    <row r="127" spans="1:3" ht="26.1" customHeight="1" x14ac:dyDescent="0.25">
      <c r="A127" s="43" t="s">
        <v>252</v>
      </c>
      <c r="C127" s="15">
        <f>$C$123*C65</f>
        <v>1.5325857453415482E-11</v>
      </c>
    </row>
    <row r="128" spans="1:3" ht="38.1" customHeight="1" x14ac:dyDescent="0.25">
      <c r="A128" s="43" t="s">
        <v>249</v>
      </c>
      <c r="C128" s="15">
        <f>C92/C63</f>
        <v>1.1614097322526493E-3</v>
      </c>
    </row>
    <row r="129" spans="1:3" ht="33.950000000000003" customHeight="1" x14ac:dyDescent="0.25">
      <c r="A129" s="43" t="s">
        <v>7</v>
      </c>
      <c r="C129" s="35">
        <f>$C$14</f>
        <v>6.6260701499999998E-34</v>
      </c>
    </row>
    <row r="130" spans="1:3" ht="33.950000000000003" customHeight="1" x14ac:dyDescent="0.25">
      <c r="A130" s="43" t="s">
        <v>7</v>
      </c>
      <c r="C130" s="35">
        <f>$C$13*C111</f>
        <v>6.6260701499999998E-34</v>
      </c>
    </row>
    <row r="131" spans="1:3" ht="20.100000000000001" customHeight="1" x14ac:dyDescent="0.25">
      <c r="C131" s="19"/>
    </row>
    <row r="132" spans="1:3" s="30" customFormat="1" ht="30" customHeight="1" x14ac:dyDescent="0.25">
      <c r="A132" s="45" t="s">
        <v>207</v>
      </c>
      <c r="B132" s="28"/>
      <c r="C132" s="33"/>
    </row>
    <row r="133" spans="1:3" ht="26.1" customHeight="1" x14ac:dyDescent="0.25">
      <c r="A133" s="43" t="s">
        <v>97</v>
      </c>
      <c r="C133" s="15">
        <f>C27*$C$13^2</f>
        <v>1.5032775928961053E-10</v>
      </c>
    </row>
    <row r="134" spans="1:3" ht="36.950000000000003" customHeight="1" x14ac:dyDescent="0.25">
      <c r="A134" s="43" t="s">
        <v>120</v>
      </c>
      <c r="C134" s="15">
        <f>$C$133/$C$14</f>
        <v>2.2687317804748947E+23</v>
      </c>
    </row>
    <row r="135" spans="1:3" ht="38.1" customHeight="1" x14ac:dyDescent="0.25">
      <c r="A135" s="43" t="s">
        <v>121</v>
      </c>
      <c r="C135" s="15">
        <f>$C$13/$C$134</f>
        <v>1.3214098756850268E-15</v>
      </c>
    </row>
    <row r="136" spans="1:3" ht="42" customHeight="1" x14ac:dyDescent="0.25">
      <c r="A136" s="43" t="s">
        <v>98</v>
      </c>
      <c r="C136" s="15">
        <f>$C$13*$C$134</f>
        <v>6.8014867701128508E+31</v>
      </c>
    </row>
    <row r="137" spans="1:3" ht="39.950000000000003" customHeight="1" x14ac:dyDescent="0.25">
      <c r="A137" s="43" t="s">
        <v>99</v>
      </c>
      <c r="C137" s="15">
        <f>2*C7*$C$50*$C$136/((2*C7*$C$134)^2)</f>
        <v>1.5346982899153529E-18</v>
      </c>
    </row>
    <row r="138" spans="1:3" ht="26.1" customHeight="1" x14ac:dyDescent="0.25">
      <c r="A138" s="43" t="s">
        <v>100</v>
      </c>
      <c r="C138" s="15">
        <f>C27*$C$136</f>
        <v>113763.15710648047</v>
      </c>
    </row>
    <row r="139" spans="1:3" ht="41.1" customHeight="1" x14ac:dyDescent="0.25">
      <c r="A139" s="43" t="s">
        <v>101</v>
      </c>
      <c r="C139" s="15">
        <f>C27*$C$13</f>
        <v>5.0143943010604534E-19</v>
      </c>
    </row>
    <row r="140" spans="1:3" ht="27" customHeight="1" x14ac:dyDescent="0.25">
      <c r="A140" s="43" t="s">
        <v>102</v>
      </c>
      <c r="C140" s="15">
        <f>$C$133*$C$134</f>
        <v>34105336498791.949</v>
      </c>
    </row>
    <row r="141" spans="1:3" ht="39.950000000000003" customHeight="1" x14ac:dyDescent="0.25">
      <c r="A141" s="43" t="s">
        <v>108</v>
      </c>
      <c r="C141" s="15">
        <f>C27*$C$135</f>
        <v>2.2102190943042338E-42</v>
      </c>
    </row>
    <row r="142" spans="1:3" ht="39.950000000000003" customHeight="1" x14ac:dyDescent="0.25">
      <c r="A142" s="43" t="s">
        <v>109</v>
      </c>
      <c r="C142" s="15">
        <f>$C$140/$C$135</f>
        <v>2.5809808997463058E+28</v>
      </c>
    </row>
    <row r="143" spans="1:3" ht="41.1" customHeight="1" x14ac:dyDescent="0.25">
      <c r="A143" s="43" t="s">
        <v>110</v>
      </c>
      <c r="C143" s="15">
        <f>$C$140/$C$141</f>
        <v>1.5430749189834568E+55</v>
      </c>
    </row>
    <row r="144" spans="1:3" ht="42" customHeight="1" x14ac:dyDescent="0.25">
      <c r="A144" s="43" t="s">
        <v>247</v>
      </c>
      <c r="C144" s="15">
        <f>$C$17^2/$C$27</f>
        <v>1.0225710496694391E-2</v>
      </c>
    </row>
    <row r="145" spans="1:3" ht="20.100000000000001" customHeight="1" x14ac:dyDescent="0.25">
      <c r="C145" s="19"/>
    </row>
    <row r="146" spans="1:3" s="30" customFormat="1" ht="30" customHeight="1" x14ac:dyDescent="0.25">
      <c r="A146" s="45" t="s">
        <v>208</v>
      </c>
      <c r="B146" s="28"/>
      <c r="C146" s="32"/>
    </row>
    <row r="147" spans="1:3" ht="24.95" customHeight="1" x14ac:dyDescent="0.25">
      <c r="A147" s="43" t="s">
        <v>111</v>
      </c>
      <c r="C147" s="15">
        <f>C28*$C$13^2</f>
        <v>1.5053497385698108E-10</v>
      </c>
    </row>
    <row r="148" spans="1:3" ht="36" customHeight="1" x14ac:dyDescent="0.25">
      <c r="A148" s="43" t="s">
        <v>123</v>
      </c>
      <c r="C148" s="15">
        <f>$C$147/$C$14</f>
        <v>2.2718590423764389E+23</v>
      </c>
    </row>
    <row r="149" spans="1:3" ht="36" customHeight="1" x14ac:dyDescent="0.25">
      <c r="A149" s="43" t="s">
        <v>122</v>
      </c>
      <c r="C149" s="15">
        <f>$C$13/$C$148</f>
        <v>1.319590927113186E-15</v>
      </c>
    </row>
    <row r="150" spans="1:3" ht="38.1" customHeight="1" x14ac:dyDescent="0.25">
      <c r="A150" s="43" t="s">
        <v>112</v>
      </c>
      <c r="C150" s="15">
        <f>$C$13*$C$148</f>
        <v>6.8108620654355877E+31</v>
      </c>
    </row>
    <row r="151" spans="1:3" ht="39" customHeight="1" x14ac:dyDescent="0.25">
      <c r="A151" s="43" t="s">
        <v>113</v>
      </c>
      <c r="C151" s="15">
        <f>2*C7*$C$50*C150/((2*C7*$C$148)^2)</f>
        <v>1.5325857453415501E-18</v>
      </c>
    </row>
    <row r="152" spans="1:3" ht="24.95" customHeight="1" x14ac:dyDescent="0.25">
      <c r="A152" s="43" t="s">
        <v>114</v>
      </c>
      <c r="C152" s="15">
        <f>C28*C150</f>
        <v>114076.99974589865</v>
      </c>
    </row>
    <row r="153" spans="1:3" ht="39" customHeight="1" x14ac:dyDescent="0.25">
      <c r="A153" s="43" t="s">
        <v>115</v>
      </c>
      <c r="C153" s="15">
        <f>C28*$C$13</f>
        <v>5.0213062350281373E-19</v>
      </c>
    </row>
    <row r="154" spans="1:3" ht="26.1" customHeight="1" x14ac:dyDescent="0.25">
      <c r="A154" s="43" t="s">
        <v>116</v>
      </c>
      <c r="C154" s="15">
        <f>$C$147*$C$148</f>
        <v>34199424155088.332</v>
      </c>
    </row>
    <row r="155" spans="1:3" ht="39" customHeight="1" x14ac:dyDescent="0.25">
      <c r="A155" s="43" t="s">
        <v>117</v>
      </c>
      <c r="C155" s="15">
        <f>C28*$C$149</f>
        <v>2.2102190943042338E-42</v>
      </c>
    </row>
    <row r="156" spans="1:3" ht="38.1" customHeight="1" x14ac:dyDescent="0.25">
      <c r="A156" s="43" t="s">
        <v>118</v>
      </c>
      <c r="C156" s="15">
        <f>C154/$C$149</f>
        <v>2.5916686339989459E+28</v>
      </c>
    </row>
    <row r="157" spans="1:3" ht="39" customHeight="1" x14ac:dyDescent="0.25">
      <c r="A157" s="43" t="s">
        <v>119</v>
      </c>
      <c r="C157" s="15">
        <f>C154/C155</f>
        <v>1.547331856973851E+55</v>
      </c>
    </row>
    <row r="158" spans="1:3" ht="39.950000000000003" customHeight="1" x14ac:dyDescent="0.25">
      <c r="A158" s="43" t="s">
        <v>248</v>
      </c>
      <c r="C158" s="15">
        <f>$C$17^2/$C$28</f>
        <v>1.0211634590462513E-2</v>
      </c>
    </row>
    <row r="159" spans="1:3" ht="20.100000000000001" customHeight="1" x14ac:dyDescent="0.25">
      <c r="C159" s="18"/>
    </row>
    <row r="160" spans="1:3" ht="36.950000000000003" customHeight="1" x14ac:dyDescent="0.25">
      <c r="A160" s="43" t="s">
        <v>230</v>
      </c>
      <c r="C160" s="15">
        <f>$C$14/$C$13</f>
        <v>2.2102190943042335E-42</v>
      </c>
    </row>
    <row r="161" spans="1:10" ht="20.100000000000001" customHeight="1" x14ac:dyDescent="0.25">
      <c r="C161" s="19"/>
    </row>
    <row r="162" spans="1:10" ht="30" customHeight="1" x14ac:dyDescent="0.25">
      <c r="A162" s="45" t="s">
        <v>212</v>
      </c>
      <c r="C162" s="20"/>
    </row>
    <row r="163" spans="1:10" ht="36.950000000000003" customHeight="1" x14ac:dyDescent="0.25">
      <c r="A163" s="43" t="s">
        <v>78</v>
      </c>
      <c r="C163" s="15">
        <f>C95/(2*$C$7*$C$50)</f>
        <v>5.29177211194179E-11</v>
      </c>
    </row>
    <row r="164" spans="1:10" ht="36.950000000000003" customHeight="1" x14ac:dyDescent="0.25">
      <c r="A164" s="43" t="s">
        <v>67</v>
      </c>
      <c r="C164" s="15">
        <f>$C$50*C95/(2*$C$7)</f>
        <v>2.8179403246707915E-15</v>
      </c>
    </row>
    <row r="165" spans="1:10" ht="39" customHeight="1" x14ac:dyDescent="0.25">
      <c r="A165" s="43" t="s">
        <v>210</v>
      </c>
      <c r="C165" s="11">
        <f>$C$163/$C$164</f>
        <v>18778.865065426842</v>
      </c>
    </row>
    <row r="166" spans="1:10" ht="36.950000000000003" customHeight="1" x14ac:dyDescent="0.25">
      <c r="A166" s="43" t="s">
        <v>167</v>
      </c>
      <c r="C166" s="15">
        <f>$C$135/(2*$C$7*$C$50)</f>
        <v>2.8819892102461752E-14</v>
      </c>
    </row>
    <row r="167" spans="1:10" ht="36.950000000000003" customHeight="1" x14ac:dyDescent="0.25">
      <c r="A167" s="43" t="s">
        <v>99</v>
      </c>
      <c r="C167" s="15">
        <f>$C$50*$C$135/(2*$C$7)</f>
        <v>1.5346982899153533E-18</v>
      </c>
    </row>
    <row r="168" spans="1:10" ht="41.1" customHeight="1" x14ac:dyDescent="0.25">
      <c r="A168" s="43" t="s">
        <v>215</v>
      </c>
      <c r="C168" s="11">
        <f>$C$166/$C$167</f>
        <v>18778.865065426846</v>
      </c>
    </row>
    <row r="169" spans="1:10" ht="36.950000000000003" customHeight="1" x14ac:dyDescent="0.25">
      <c r="A169" s="43" t="s">
        <v>166</v>
      </c>
      <c r="C169" s="15">
        <f>$C$149/(2*$C$7*$C$50)</f>
        <v>2.8780220912965604E-14</v>
      </c>
    </row>
    <row r="170" spans="1:10" ht="36.950000000000003" customHeight="1" x14ac:dyDescent="0.25">
      <c r="A170" s="43" t="s">
        <v>113</v>
      </c>
      <c r="C170" s="15">
        <f>$C$50*$C$149/(2*$C$7)</f>
        <v>1.5325857453415505E-18</v>
      </c>
    </row>
    <row r="171" spans="1:10" ht="39" customHeight="1" x14ac:dyDescent="0.25">
      <c r="A171" s="43" t="s">
        <v>216</v>
      </c>
      <c r="C171" s="11">
        <f>$C$169/$C$170</f>
        <v>18778.865065426842</v>
      </c>
    </row>
    <row r="172" spans="1:10" ht="20.100000000000001" customHeight="1" x14ac:dyDescent="0.25">
      <c r="C172" s="19"/>
    </row>
    <row r="173" spans="1:10" ht="30" customHeight="1" x14ac:dyDescent="0.25">
      <c r="A173" s="45" t="s">
        <v>336</v>
      </c>
      <c r="C173" s="20"/>
    </row>
    <row r="174" spans="1:10" ht="39" customHeight="1" x14ac:dyDescent="0.25">
      <c r="A174" s="43" t="s">
        <v>300</v>
      </c>
      <c r="B174" s="53"/>
      <c r="C174" s="15">
        <f>$C$14/($C$26*$C$13)</f>
        <v>2.4263102386830922E-12</v>
      </c>
      <c r="D174" s="15"/>
      <c r="E174" s="15"/>
      <c r="F174" s="13"/>
      <c r="G174" s="58"/>
      <c r="H174" s="10"/>
      <c r="I174" s="10"/>
      <c r="J174" s="10"/>
    </row>
    <row r="175" spans="1:10" ht="36.950000000000003" customHeight="1" x14ac:dyDescent="0.25">
      <c r="A175" s="43" t="s">
        <v>209</v>
      </c>
      <c r="C175" s="15">
        <f>$C$174/(2*$C$7*$C$50)</f>
        <v>5.29177211194179E-11</v>
      </c>
    </row>
    <row r="176" spans="1:10" ht="36.950000000000003" customHeight="1" x14ac:dyDescent="0.25">
      <c r="A176" s="43" t="s">
        <v>67</v>
      </c>
      <c r="C176" s="15">
        <f>$C$50*$C$174/(2*$C$7)</f>
        <v>2.8179403246707915E-15</v>
      </c>
    </row>
    <row r="177" spans="1:10" ht="39" customHeight="1" x14ac:dyDescent="0.25">
      <c r="A177" s="43" t="s">
        <v>213</v>
      </c>
      <c r="C177" s="15">
        <f>4*$C$7*$C$176^3/3</f>
        <v>9.3731158495942609E-44</v>
      </c>
    </row>
    <row r="178" spans="1:10" ht="39" customHeight="1" x14ac:dyDescent="0.25">
      <c r="A178" s="43" t="s">
        <v>282</v>
      </c>
      <c r="C178" s="15">
        <f>4*$C$7*$C$175^2*$C$176/3</f>
        <v>3.3053896855625896E-35</v>
      </c>
    </row>
    <row r="179" spans="1:10" ht="39" customHeight="1" x14ac:dyDescent="0.25">
      <c r="A179" s="43" t="s">
        <v>282</v>
      </c>
      <c r="C179" s="15">
        <f>$C$174^3/(6*$C$7^2*$C$50)</f>
        <v>3.3053896855625891E-35</v>
      </c>
    </row>
    <row r="180" spans="1:10" ht="41.1" customHeight="1" x14ac:dyDescent="0.25">
      <c r="A180" s="43" t="s">
        <v>283</v>
      </c>
      <c r="C180" s="15">
        <f>4*$C$7*$C$176^2*$C$175/3</f>
        <v>1.7601647778214427E-39</v>
      </c>
    </row>
    <row r="181" spans="1:10" ht="39" customHeight="1" x14ac:dyDescent="0.25">
      <c r="A181" s="43" t="s">
        <v>283</v>
      </c>
      <c r="C181" s="15">
        <f>$C$50*$C$174^3/(6*$C$7^2)</f>
        <v>1.7601647778214421E-39</v>
      </c>
    </row>
    <row r="182" spans="1:10" ht="24.95" customHeight="1" x14ac:dyDescent="0.25">
      <c r="A182" s="43" t="s">
        <v>284</v>
      </c>
      <c r="B182" s="53"/>
      <c r="C182" s="15">
        <f>2*$C$7^2*$C$175*$C$176^2</f>
        <v>8.294581102667032E-39</v>
      </c>
      <c r="D182" s="15"/>
      <c r="E182" s="15"/>
      <c r="F182" s="13"/>
      <c r="G182" s="58"/>
      <c r="H182" s="10"/>
      <c r="I182" s="10"/>
      <c r="J182" s="10"/>
    </row>
    <row r="183" spans="1:10" ht="41.1" customHeight="1" x14ac:dyDescent="0.25">
      <c r="A183" s="43" t="s">
        <v>284</v>
      </c>
      <c r="B183" s="53"/>
      <c r="C183" s="15"/>
      <c r="D183" s="15"/>
      <c r="E183" s="15"/>
      <c r="F183" s="13"/>
      <c r="G183" s="58"/>
      <c r="H183" s="10"/>
      <c r="I183" s="10"/>
      <c r="J183" s="10"/>
    </row>
    <row r="184" spans="1:10" ht="39" customHeight="1" x14ac:dyDescent="0.25">
      <c r="A184" s="43" t="s">
        <v>284</v>
      </c>
      <c r="B184" s="53"/>
      <c r="C184" s="15">
        <f>$C$50*$C$174^3/(4*$C$7)</f>
        <v>8.2945811026670307E-39</v>
      </c>
      <c r="D184" s="15"/>
      <c r="E184" s="15"/>
      <c r="F184" s="13"/>
      <c r="G184" s="58"/>
      <c r="H184" s="10"/>
      <c r="I184" s="10"/>
      <c r="J184" s="10"/>
    </row>
    <row r="185" spans="1:10" ht="20.100000000000001" customHeight="1" x14ac:dyDescent="0.25">
      <c r="B185" s="53"/>
      <c r="C185" s="19"/>
      <c r="D185" s="62"/>
      <c r="E185" s="62"/>
      <c r="F185" s="62"/>
      <c r="G185" s="12"/>
    </row>
    <row r="186" spans="1:10" ht="30" customHeight="1" x14ac:dyDescent="0.25">
      <c r="A186" s="45" t="s">
        <v>256</v>
      </c>
      <c r="C186" s="20"/>
    </row>
    <row r="187" spans="1:10" ht="56.1" customHeight="1" x14ac:dyDescent="0.25">
      <c r="A187" s="43" t="s">
        <v>270</v>
      </c>
      <c r="C187" s="18">
        <f>(1/$C$50^2)</f>
        <v>18778.865065426846</v>
      </c>
    </row>
    <row r="188" spans="1:10" ht="56.1" customHeight="1" x14ac:dyDescent="0.25">
      <c r="A188" s="43" t="s">
        <v>285</v>
      </c>
      <c r="C188" s="15"/>
    </row>
    <row r="189" spans="1:10" ht="39.950000000000003" customHeight="1" x14ac:dyDescent="0.25">
      <c r="A189" s="43" t="s">
        <v>285</v>
      </c>
      <c r="C189" s="18">
        <f>(1/$C$50^2)</f>
        <v>18778.865065426846</v>
      </c>
    </row>
    <row r="190" spans="1:10" ht="56.1" customHeight="1" x14ac:dyDescent="0.25">
      <c r="A190" s="43" t="s">
        <v>286</v>
      </c>
      <c r="C190" s="15"/>
    </row>
    <row r="191" spans="1:10" ht="39.950000000000003" customHeight="1" x14ac:dyDescent="0.25">
      <c r="A191" s="43" t="s">
        <v>286</v>
      </c>
      <c r="C191" s="15">
        <f>(1/$C$50^4)</f>
        <v>352645773.14550883</v>
      </c>
    </row>
    <row r="192" spans="1:10" ht="20.100000000000001" customHeight="1" x14ac:dyDescent="0.25">
      <c r="C192" s="19"/>
    </row>
    <row r="193" spans="1:10" ht="30" customHeight="1" x14ac:dyDescent="0.25">
      <c r="A193" s="45" t="s">
        <v>257</v>
      </c>
      <c r="C193" s="20"/>
    </row>
    <row r="194" spans="1:10" ht="39.950000000000003" customHeight="1" x14ac:dyDescent="0.25">
      <c r="A194" s="43" t="s">
        <v>301</v>
      </c>
      <c r="B194" s="53"/>
      <c r="C194" s="15">
        <f>$C$14/($C$27*$C$13)</f>
        <v>1.3214098756850266E-15</v>
      </c>
      <c r="D194" s="15"/>
      <c r="E194" s="15"/>
      <c r="F194" s="13"/>
      <c r="G194" s="58"/>
      <c r="H194" s="10"/>
      <c r="I194" s="10"/>
      <c r="J194" s="10"/>
    </row>
    <row r="195" spans="1:10" ht="36.950000000000003" customHeight="1" x14ac:dyDescent="0.25">
      <c r="A195" s="43" t="s">
        <v>167</v>
      </c>
      <c r="C195" s="15">
        <f>C194/(2*$C$7*$C$50)</f>
        <v>2.8819892102461746E-14</v>
      </c>
    </row>
    <row r="196" spans="1:10" ht="36.950000000000003" customHeight="1" x14ac:dyDescent="0.25">
      <c r="A196" s="43" t="s">
        <v>99</v>
      </c>
      <c r="C196" s="15">
        <f>$C$50*C194/(2*$C$7)</f>
        <v>1.5346982899153531E-18</v>
      </c>
    </row>
    <row r="197" spans="1:10" ht="39.950000000000003" customHeight="1" x14ac:dyDescent="0.25">
      <c r="A197" s="43" t="s">
        <v>237</v>
      </c>
      <c r="C197" s="15">
        <f>4*$C$7*C196^3/3</f>
        <v>1.5141107289983357E-53</v>
      </c>
    </row>
    <row r="198" spans="1:10" ht="39.950000000000003" customHeight="1" x14ac:dyDescent="0.25">
      <c r="A198" s="43" t="s">
        <v>295</v>
      </c>
      <c r="C198" s="15">
        <f>4*$C$7*C195^2*C196/3</f>
        <v>5.3394474865552813E-45</v>
      </c>
    </row>
    <row r="199" spans="1:10" ht="39.950000000000003" customHeight="1" x14ac:dyDescent="0.25">
      <c r="A199" s="43" t="s">
        <v>295</v>
      </c>
      <c r="C199" s="15">
        <f>C194^3/(6*$C$7^2*$C$50)</f>
        <v>5.3394474865552813E-45</v>
      </c>
    </row>
    <row r="200" spans="1:10" ht="41.1" customHeight="1" x14ac:dyDescent="0.25">
      <c r="A200" s="43" t="s">
        <v>296</v>
      </c>
      <c r="C200" s="15">
        <f>4*$C$7*C196^2*C195/3</f>
        <v>2.8433281073974828E-49</v>
      </c>
    </row>
    <row r="201" spans="1:10" ht="39.950000000000003" customHeight="1" x14ac:dyDescent="0.25">
      <c r="A201" s="43" t="s">
        <v>296</v>
      </c>
      <c r="C201" s="15">
        <f>$C$50*C194^3/(6*$C$7^2)</f>
        <v>2.8433281073974824E-49</v>
      </c>
    </row>
    <row r="202" spans="1:10" ht="26.1" customHeight="1" x14ac:dyDescent="0.25">
      <c r="A202" s="43" t="s">
        <v>294</v>
      </c>
      <c r="B202" s="53"/>
      <c r="C202" s="15">
        <f>2*$C$7^2*C195*C196^2</f>
        <v>1.3398868040917951E-48</v>
      </c>
      <c r="D202" s="15"/>
      <c r="E202" s="15"/>
      <c r="F202" s="13"/>
      <c r="G202" s="58"/>
      <c r="H202" s="10"/>
      <c r="I202" s="10"/>
      <c r="J202" s="10"/>
    </row>
    <row r="203" spans="1:10" ht="41.1" customHeight="1" x14ac:dyDescent="0.25">
      <c r="A203" s="43" t="s">
        <v>294</v>
      </c>
      <c r="B203" s="53"/>
      <c r="C203" s="15"/>
      <c r="D203" s="15"/>
      <c r="E203" s="15"/>
      <c r="F203" s="13"/>
      <c r="G203" s="58"/>
      <c r="H203" s="10"/>
      <c r="I203" s="10"/>
      <c r="J203" s="10"/>
    </row>
    <row r="204" spans="1:10" ht="39.950000000000003" customHeight="1" x14ac:dyDescent="0.25">
      <c r="A204" s="43" t="s">
        <v>242</v>
      </c>
      <c r="C204" s="15">
        <f>$C$50*C194^3/(4*$C$7)</f>
        <v>1.3398868040917952E-48</v>
      </c>
    </row>
    <row r="205" spans="1:10" ht="20.100000000000001" customHeight="1" x14ac:dyDescent="0.25">
      <c r="C205" s="19"/>
    </row>
    <row r="206" spans="1:10" ht="30" customHeight="1" x14ac:dyDescent="0.25">
      <c r="A206" s="45" t="s">
        <v>258</v>
      </c>
      <c r="C206" s="20"/>
    </row>
    <row r="207" spans="1:10" ht="39" customHeight="1" x14ac:dyDescent="0.25">
      <c r="A207" s="43" t="s">
        <v>302</v>
      </c>
      <c r="B207" s="53"/>
      <c r="C207" s="15">
        <f>$C$14/($C$28*$C$13)</f>
        <v>1.3195909271131858E-15</v>
      </c>
      <c r="D207" s="15"/>
      <c r="E207" s="15"/>
      <c r="F207" s="13"/>
      <c r="G207" s="58"/>
      <c r="H207" s="10"/>
      <c r="I207" s="10"/>
      <c r="J207" s="10"/>
    </row>
    <row r="208" spans="1:10" ht="36.950000000000003" customHeight="1" x14ac:dyDescent="0.25">
      <c r="A208" s="43" t="s">
        <v>235</v>
      </c>
      <c r="C208" s="15">
        <f>C207/(2*$C$7*$C$50)</f>
        <v>2.8780220912965597E-14</v>
      </c>
    </row>
    <row r="209" spans="1:10" ht="36.950000000000003" customHeight="1" x14ac:dyDescent="0.25">
      <c r="A209" s="43" t="s">
        <v>113</v>
      </c>
      <c r="C209" s="15">
        <f>$C$50*C207/(2*$C$7)</f>
        <v>1.5325857453415503E-18</v>
      </c>
    </row>
    <row r="210" spans="1:10" ht="39" customHeight="1" x14ac:dyDescent="0.25">
      <c r="A210" s="43" t="s">
        <v>236</v>
      </c>
      <c r="C210" s="15">
        <f>4*$C$7*C209^3/3</f>
        <v>1.5078667158215302E-53</v>
      </c>
    </row>
    <row r="211" spans="1:10" ht="39" customHeight="1" x14ac:dyDescent="0.25">
      <c r="A211" s="43" t="s">
        <v>297</v>
      </c>
      <c r="C211" s="15">
        <f>4*$C$7*C208^2*C209/3</f>
        <v>5.3174282380126248E-45</v>
      </c>
    </row>
    <row r="212" spans="1:10" ht="39" customHeight="1" x14ac:dyDescent="0.25">
      <c r="A212" s="43" t="s">
        <v>297</v>
      </c>
      <c r="C212" s="15">
        <f>C207^3/(6*$C$7^2*$C$50)</f>
        <v>5.3174282380126248E-45</v>
      </c>
    </row>
    <row r="213" spans="1:10" ht="41.1" customHeight="1" x14ac:dyDescent="0.25">
      <c r="A213" s="43" t="s">
        <v>298</v>
      </c>
      <c r="C213" s="15">
        <f>4*$C$7*C209^2*C208/3</f>
        <v>2.8316025593060833E-49</v>
      </c>
    </row>
    <row r="214" spans="1:10" ht="39" customHeight="1" x14ac:dyDescent="0.25">
      <c r="A214" s="43" t="s">
        <v>298</v>
      </c>
      <c r="C214" s="15">
        <f>$C$50*C207^3/(6*$C$7^2)</f>
        <v>2.8316025593060829E-49</v>
      </c>
    </row>
    <row r="215" spans="1:10" ht="24.95" customHeight="1" x14ac:dyDescent="0.25">
      <c r="A215" s="43" t="s">
        <v>299</v>
      </c>
      <c r="B215" s="53"/>
      <c r="C215" s="15">
        <f>2*$C$7^2*C208*C209^2</f>
        <v>1.3343612697303073E-48</v>
      </c>
      <c r="D215" s="15"/>
      <c r="E215" s="15"/>
      <c r="F215" s="13"/>
      <c r="G215" s="58"/>
      <c r="H215" s="10"/>
      <c r="I215" s="10"/>
      <c r="J215" s="10"/>
    </row>
    <row r="216" spans="1:10" ht="41.1" customHeight="1" x14ac:dyDescent="0.25">
      <c r="A216" s="43" t="s">
        <v>299</v>
      </c>
      <c r="B216" s="53"/>
      <c r="C216" s="15"/>
      <c r="D216" s="15"/>
      <c r="E216" s="15"/>
      <c r="F216" s="13"/>
      <c r="G216" s="58"/>
      <c r="H216" s="10"/>
      <c r="I216" s="10"/>
      <c r="J216" s="10"/>
    </row>
    <row r="217" spans="1:10" ht="39" customHeight="1" x14ac:dyDescent="0.25">
      <c r="A217" s="43" t="s">
        <v>241</v>
      </c>
      <c r="B217" s="53"/>
      <c r="C217" s="15">
        <f>$C$50*C207^3/(4*$C$7)</f>
        <v>1.334361269730307E-48</v>
      </c>
      <c r="D217" s="15"/>
      <c r="E217" s="15"/>
      <c r="F217" s="13"/>
      <c r="G217" s="58"/>
      <c r="H217" s="10"/>
      <c r="I217" s="10"/>
      <c r="J217" s="10"/>
    </row>
    <row r="218" spans="1:10" ht="20.100000000000001" customHeight="1" x14ac:dyDescent="0.25">
      <c r="C218" s="19"/>
    </row>
    <row r="219" spans="1:10" ht="30" customHeight="1" x14ac:dyDescent="0.25">
      <c r="A219" s="45" t="s">
        <v>219</v>
      </c>
      <c r="C219" s="18"/>
    </row>
    <row r="220" spans="1:10" ht="38.1" customHeight="1" x14ac:dyDescent="0.25">
      <c r="A220" s="43" t="s">
        <v>104</v>
      </c>
      <c r="C220" s="15">
        <f>$C$16</f>
        <v>1.6021766339999999E-19</v>
      </c>
    </row>
    <row r="221" spans="1:10" ht="38.1" customHeight="1" x14ac:dyDescent="0.25">
      <c r="A221" s="43" t="s">
        <v>103</v>
      </c>
      <c r="C221" s="15">
        <f>$C$17</f>
        <v>4.135667696923859E-15</v>
      </c>
    </row>
    <row r="222" spans="1:10" ht="36" customHeight="1" x14ac:dyDescent="0.25">
      <c r="A222" s="43" t="s">
        <v>187</v>
      </c>
      <c r="C222" s="15">
        <f>$C$16/C11</f>
        <v>1.8095128169876516E-8</v>
      </c>
    </row>
    <row r="223" spans="1:10" ht="39" customHeight="1" x14ac:dyDescent="0.25">
      <c r="A223" s="43" t="s">
        <v>186</v>
      </c>
      <c r="C223" s="15">
        <f>$C$17/C12</f>
        <v>3.2910597847545331E-9</v>
      </c>
    </row>
    <row r="224" spans="1:10" ht="39" customHeight="1" x14ac:dyDescent="0.25">
      <c r="A224" s="43" t="s">
        <v>232</v>
      </c>
      <c r="C224" s="15"/>
    </row>
    <row r="225" spans="1:10" ht="38.1" customHeight="1" x14ac:dyDescent="0.25">
      <c r="A225" s="43" t="s">
        <v>233</v>
      </c>
      <c r="C225" s="15"/>
    </row>
    <row r="226" spans="1:10" ht="51" customHeight="1" x14ac:dyDescent="0.25">
      <c r="A226" s="43" t="s">
        <v>84</v>
      </c>
      <c r="C226" s="11"/>
    </row>
    <row r="227" spans="1:10" ht="39" customHeight="1" x14ac:dyDescent="0.25">
      <c r="A227" s="43" t="s">
        <v>231</v>
      </c>
      <c r="C227" s="15"/>
    </row>
    <row r="228" spans="1:10" ht="33.950000000000003" customHeight="1" x14ac:dyDescent="0.25">
      <c r="A228" s="43" t="s">
        <v>238</v>
      </c>
      <c r="C228" s="22"/>
    </row>
    <row r="229" spans="1:10" ht="36" customHeight="1" x14ac:dyDescent="0.25">
      <c r="A229" s="43" t="s">
        <v>239</v>
      </c>
      <c r="C229" s="20"/>
    </row>
    <row r="230" spans="1:10" ht="24.95" customHeight="1" x14ac:dyDescent="0.25">
      <c r="A230" s="43" t="s">
        <v>291</v>
      </c>
      <c r="B230" s="53"/>
      <c r="C230" s="15"/>
      <c r="D230" s="15"/>
      <c r="E230" s="8"/>
      <c r="F230" s="13"/>
      <c r="G230" s="58"/>
      <c r="H230" s="10"/>
      <c r="I230" s="10"/>
      <c r="J230" s="10"/>
    </row>
    <row r="231" spans="1:10" ht="39" customHeight="1" x14ac:dyDescent="0.25">
      <c r="A231" s="43" t="s">
        <v>292</v>
      </c>
      <c r="B231" s="53"/>
      <c r="C231" s="15"/>
      <c r="D231" s="11"/>
      <c r="E231" s="11"/>
      <c r="F231" s="13"/>
      <c r="G231" s="58"/>
      <c r="H231" s="10"/>
      <c r="I231" s="10"/>
      <c r="J231" s="10"/>
    </row>
    <row r="232" spans="1:10" ht="24.95" customHeight="1" x14ac:dyDescent="0.25">
      <c r="A232" s="43" t="s">
        <v>292</v>
      </c>
      <c r="B232" s="53"/>
      <c r="C232" s="15"/>
      <c r="D232" s="11"/>
      <c r="E232" s="11"/>
      <c r="F232" s="13"/>
      <c r="G232" s="58"/>
      <c r="H232" s="10"/>
      <c r="I232" s="10"/>
      <c r="J232" s="10"/>
    </row>
    <row r="233" spans="1:10" ht="36.950000000000003" customHeight="1" x14ac:dyDescent="0.25">
      <c r="A233" s="43" t="s">
        <v>293</v>
      </c>
      <c r="B233" s="53"/>
      <c r="C233" s="15"/>
      <c r="D233" s="13"/>
      <c r="E233" s="13"/>
      <c r="F233" s="58"/>
      <c r="G233" s="58"/>
      <c r="H233" s="10"/>
      <c r="I233" s="10"/>
      <c r="J233" s="10"/>
    </row>
    <row r="234" spans="1:10" ht="38.1" customHeight="1" x14ac:dyDescent="0.25">
      <c r="A234" s="43" t="s">
        <v>86</v>
      </c>
      <c r="C234" s="18"/>
    </row>
    <row r="235" spans="1:10" ht="24.95" customHeight="1" x14ac:dyDescent="0.25">
      <c r="A235" s="43" t="s">
        <v>272</v>
      </c>
      <c r="C235" s="15"/>
    </row>
    <row r="236" spans="1:10" ht="24.95" customHeight="1" x14ac:dyDescent="0.25">
      <c r="A236" s="43" t="s">
        <v>305</v>
      </c>
      <c r="C236" s="15"/>
    </row>
    <row r="237" spans="1:10" ht="24.95" customHeight="1" x14ac:dyDescent="0.25">
      <c r="A237" s="43" t="s">
        <v>165</v>
      </c>
      <c r="C237" s="15"/>
    </row>
    <row r="238" spans="1:10" ht="24.95" customHeight="1" x14ac:dyDescent="0.25">
      <c r="A238" s="43" t="s">
        <v>303</v>
      </c>
      <c r="C238" s="52"/>
    </row>
    <row r="239" spans="1:10" ht="24.95" customHeight="1" x14ac:dyDescent="0.25">
      <c r="A239" s="43" t="s">
        <v>304</v>
      </c>
      <c r="C239" s="52"/>
    </row>
    <row r="240" spans="1:10" ht="24.95" customHeight="1" x14ac:dyDescent="0.25">
      <c r="A240" s="43" t="s">
        <v>334</v>
      </c>
      <c r="B240" s="53"/>
      <c r="C240" s="15"/>
      <c r="D240" s="15"/>
      <c r="E240" s="8"/>
      <c r="F240" s="13"/>
      <c r="G240" s="58"/>
      <c r="H240" s="10"/>
      <c r="I240" s="10"/>
      <c r="J240" s="10"/>
    </row>
    <row r="241" spans="1:10" ht="20.100000000000001" customHeight="1" x14ac:dyDescent="0.25">
      <c r="C241" s="19"/>
    </row>
    <row r="242" spans="1:10" ht="39" customHeight="1" x14ac:dyDescent="0.25">
      <c r="A242" s="43" t="s">
        <v>332</v>
      </c>
      <c r="B242" s="53"/>
      <c r="C242" s="15"/>
      <c r="D242" s="11"/>
      <c r="E242" s="11"/>
      <c r="F242" s="13"/>
      <c r="G242" s="58"/>
      <c r="H242" s="10"/>
      <c r="I242" s="10"/>
      <c r="J242" s="10"/>
    </row>
    <row r="243" spans="1:10" ht="39" customHeight="1" x14ac:dyDescent="0.25">
      <c r="A243" s="43" t="s">
        <v>333</v>
      </c>
      <c r="B243" s="53"/>
      <c r="C243" s="15"/>
      <c r="D243" s="11"/>
      <c r="E243" s="11"/>
      <c r="F243" s="13"/>
      <c r="G243" s="58"/>
      <c r="H243" s="10"/>
      <c r="I243" s="10"/>
      <c r="J243" s="10"/>
    </row>
    <row r="244" spans="1:10" ht="36.950000000000003" customHeight="1" x14ac:dyDescent="0.25">
      <c r="A244" s="43" t="s">
        <v>333</v>
      </c>
      <c r="B244" s="53"/>
      <c r="C244" s="15"/>
      <c r="D244" s="11"/>
      <c r="E244" s="11"/>
      <c r="F244" s="13"/>
      <c r="G244" s="58"/>
      <c r="H244" s="10"/>
      <c r="I244" s="10"/>
      <c r="J244" s="10"/>
    </row>
    <row r="245" spans="1:10" ht="20.100000000000001" customHeight="1" x14ac:dyDescent="0.25">
      <c r="C245" s="19"/>
    </row>
    <row r="246" spans="1:10" s="30" customFormat="1" ht="30" customHeight="1" x14ac:dyDescent="0.25">
      <c r="A246" s="45" t="s">
        <v>202</v>
      </c>
      <c r="B246" s="28"/>
      <c r="C246" s="31"/>
    </row>
    <row r="247" spans="1:10" ht="36.950000000000003" customHeight="1" x14ac:dyDescent="0.25">
      <c r="A247" s="43" t="s">
        <v>195</v>
      </c>
      <c r="C247" s="15">
        <f>$C$12*C95/(2*$C$50)</f>
        <v>2.0891078930233049E-16</v>
      </c>
    </row>
    <row r="248" spans="1:10" ht="24.95" customHeight="1" x14ac:dyDescent="0.25">
      <c r="A248" s="43" t="s">
        <v>196</v>
      </c>
      <c r="C248" s="15">
        <f>2*$C$50*$C$11*C95</f>
        <v>3.1353814602007039E-25</v>
      </c>
    </row>
    <row r="249" spans="1:10" ht="51" customHeight="1" x14ac:dyDescent="0.25">
      <c r="A249" s="43" t="s">
        <v>84</v>
      </c>
      <c r="C249" s="11">
        <f>(C247/C248)^0.5</f>
        <v>25812.807459304498</v>
      </c>
    </row>
    <row r="250" spans="1:10" ht="42" customHeight="1" x14ac:dyDescent="0.25">
      <c r="A250" s="43" t="s">
        <v>331</v>
      </c>
      <c r="C250" s="15">
        <f>1/($C$247*$C$248)^(1/2)</f>
        <v>1.2355899638074147E+20</v>
      </c>
    </row>
    <row r="251" spans="1:10" ht="36" customHeight="1" x14ac:dyDescent="0.25">
      <c r="A251" s="43" t="s">
        <v>87</v>
      </c>
      <c r="C251" s="22">
        <f>$C$16/C248</f>
        <v>510998.94999616424</v>
      </c>
    </row>
    <row r="252" spans="1:10" ht="39" customHeight="1" x14ac:dyDescent="0.25">
      <c r="A252" s="43" t="s">
        <v>88</v>
      </c>
      <c r="C252" s="20">
        <f>$C$17/C247</f>
        <v>19.796333692171466</v>
      </c>
    </row>
    <row r="253" spans="1:10" ht="24.95" customHeight="1" x14ac:dyDescent="0.25">
      <c r="A253" s="43" t="s">
        <v>288</v>
      </c>
      <c r="B253" s="53"/>
      <c r="C253" s="15">
        <f>C251*C252</f>
        <v>10115905.730473308</v>
      </c>
      <c r="D253" s="15"/>
      <c r="E253" s="8"/>
      <c r="F253" s="13"/>
      <c r="G253" s="58"/>
      <c r="H253" s="10"/>
      <c r="I253" s="10"/>
      <c r="J253" s="10"/>
    </row>
    <row r="254" spans="1:10" ht="39" customHeight="1" x14ac:dyDescent="0.25">
      <c r="A254" s="43" t="s">
        <v>289</v>
      </c>
      <c r="B254" s="53"/>
      <c r="C254" s="15">
        <f>C253/C250</f>
        <v>8.1871057768238921E-14</v>
      </c>
      <c r="D254" s="11"/>
      <c r="E254" s="11"/>
      <c r="F254" s="13"/>
      <c r="G254" s="58"/>
      <c r="H254" s="10"/>
      <c r="I254" s="10"/>
      <c r="J254" s="10"/>
    </row>
    <row r="255" spans="1:10" ht="36" customHeight="1" x14ac:dyDescent="0.25">
      <c r="A255" s="43" t="s">
        <v>290</v>
      </c>
      <c r="B255" s="53"/>
      <c r="C255" s="15">
        <f>C254/$C$13^2</f>
        <v>9.1093837015000078E-31</v>
      </c>
      <c r="D255" s="13"/>
      <c r="E255" s="13"/>
      <c r="F255" s="58"/>
      <c r="G255" s="58"/>
      <c r="H255" s="10"/>
      <c r="I255" s="10"/>
      <c r="J255" s="10"/>
    </row>
    <row r="256" spans="1:10" ht="20.100000000000001" customHeight="1" x14ac:dyDescent="0.25">
      <c r="C256" s="20"/>
    </row>
    <row r="257" spans="1:10" s="30" customFormat="1" ht="30" customHeight="1" x14ac:dyDescent="0.25">
      <c r="A257" s="45" t="s">
        <v>326</v>
      </c>
      <c r="B257" s="28"/>
      <c r="C257" s="31"/>
    </row>
    <row r="258" spans="1:10" ht="39" customHeight="1" x14ac:dyDescent="0.25">
      <c r="A258" s="43" t="s">
        <v>300</v>
      </c>
      <c r="B258" s="53"/>
      <c r="C258" s="15">
        <f>$C$14/($C$26*$C$13)</f>
        <v>2.4263102386830922E-12</v>
      </c>
      <c r="D258" s="15"/>
      <c r="E258" s="15"/>
      <c r="F258" s="13"/>
      <c r="G258" s="58"/>
      <c r="H258" s="10"/>
      <c r="I258" s="10"/>
      <c r="J258" s="10"/>
    </row>
    <row r="259" spans="1:10" ht="39" customHeight="1" x14ac:dyDescent="0.25">
      <c r="A259" s="43" t="s">
        <v>155</v>
      </c>
      <c r="C259" s="15">
        <f>C258*2^0.5/4</f>
        <v>8.5783021151758268E-13</v>
      </c>
    </row>
    <row r="260" spans="1:10" ht="39" customHeight="1" x14ac:dyDescent="0.25">
      <c r="A260" s="43" t="s">
        <v>156</v>
      </c>
      <c r="C260" s="15">
        <f>C259/(2*$C$50)^0.5</f>
        <v>7.1007410469841008E-12</v>
      </c>
    </row>
    <row r="261" spans="1:10" ht="36.950000000000003" customHeight="1" x14ac:dyDescent="0.25">
      <c r="A261" s="43" t="s">
        <v>157</v>
      </c>
      <c r="C261" s="15">
        <f>C258/(32*$C$50)</f>
        <v>1.0390370244592295E-11</v>
      </c>
    </row>
    <row r="262" spans="1:10" ht="36.950000000000003" customHeight="1" x14ac:dyDescent="0.25">
      <c r="A262" s="43" t="s">
        <v>158</v>
      </c>
      <c r="C262" s="15">
        <f>C258/16</f>
        <v>1.5164438991769326E-13</v>
      </c>
    </row>
    <row r="263" spans="1:10" ht="36.950000000000003" customHeight="1" x14ac:dyDescent="0.25">
      <c r="A263" s="43" t="s">
        <v>159</v>
      </c>
      <c r="C263" s="15">
        <f>2*$C$7*C261</f>
        <v>6.5284621656978267E-11</v>
      </c>
    </row>
    <row r="264" spans="1:10" ht="36.950000000000003" customHeight="1" x14ac:dyDescent="0.25">
      <c r="A264" s="43" t="s">
        <v>160</v>
      </c>
      <c r="C264" s="15">
        <f>2*$C$7*C262</f>
        <v>9.5280980264706252E-13</v>
      </c>
    </row>
    <row r="265" spans="1:10" ht="39" customHeight="1" x14ac:dyDescent="0.25">
      <c r="A265" s="43" t="s">
        <v>161</v>
      </c>
      <c r="C265" s="15">
        <f>$C$7*C259^2</f>
        <v>2.3118121796801847E-24</v>
      </c>
    </row>
    <row r="266" spans="1:10" ht="39" customHeight="1" x14ac:dyDescent="0.25">
      <c r="A266" s="43" t="s">
        <v>162</v>
      </c>
      <c r="C266" s="15">
        <f>$C$7*C260^2</f>
        <v>1.5840074595487834E-22</v>
      </c>
    </row>
    <row r="267" spans="1:10" ht="39" customHeight="1" x14ac:dyDescent="0.25">
      <c r="A267" s="43" t="s">
        <v>79</v>
      </c>
      <c r="C267" s="15">
        <f>$C$11*C265/C263</f>
        <v>3.1353814602007048E-25</v>
      </c>
    </row>
    <row r="268" spans="1:10" ht="39" customHeight="1" x14ac:dyDescent="0.25">
      <c r="A268" s="43" t="s">
        <v>80</v>
      </c>
      <c r="C268" s="15">
        <f>$C$12*C266/C264</f>
        <v>2.0891078930233049E-16</v>
      </c>
    </row>
    <row r="269" spans="1:10" ht="51" customHeight="1" x14ac:dyDescent="0.25">
      <c r="A269" s="43" t="s">
        <v>84</v>
      </c>
      <c r="C269" s="11">
        <f>(C268/C267)^0.5</f>
        <v>25812.807459304491</v>
      </c>
    </row>
    <row r="270" spans="1:10" ht="42" customHeight="1" x14ac:dyDescent="0.25">
      <c r="A270" s="43" t="s">
        <v>63</v>
      </c>
      <c r="C270" s="15">
        <f>1/(C267*C268)^(1/2)</f>
        <v>1.2355899638074147E+20</v>
      </c>
    </row>
    <row r="271" spans="1:10" ht="38.1" customHeight="1" x14ac:dyDescent="0.25">
      <c r="A271" s="43" t="s">
        <v>163</v>
      </c>
      <c r="C271" s="15">
        <f>C251/C263</f>
        <v>7827248393673483</v>
      </c>
    </row>
    <row r="272" spans="1:10" ht="38.1" customHeight="1" x14ac:dyDescent="0.25">
      <c r="A272" s="43" t="s">
        <v>164</v>
      </c>
      <c r="C272" s="15">
        <f>C252/C264</f>
        <v>20776794736130.957</v>
      </c>
    </row>
    <row r="273" spans="1:10" ht="38.1" customHeight="1" x14ac:dyDescent="0.25">
      <c r="A273" s="43" t="s">
        <v>86</v>
      </c>
      <c r="C273" s="18">
        <f>C271/C272</f>
        <v>376.73031346177072</v>
      </c>
    </row>
    <row r="274" spans="1:10" ht="24.95" customHeight="1" x14ac:dyDescent="0.25">
      <c r="A274" s="43" t="s">
        <v>337</v>
      </c>
      <c r="C274" s="15">
        <f>C271*C272</f>
        <v>1.6262513322406471E+29</v>
      </c>
    </row>
    <row r="275" spans="1:10" ht="24.95" customHeight="1" x14ac:dyDescent="0.25">
      <c r="A275" s="43" t="s">
        <v>305</v>
      </c>
      <c r="C275" s="15">
        <f>$C$11*C271</f>
        <v>69303.927372752441</v>
      </c>
    </row>
    <row r="276" spans="1:10" ht="24.95" customHeight="1" x14ac:dyDescent="0.25">
      <c r="A276" s="43" t="s">
        <v>165</v>
      </c>
      <c r="C276" s="15">
        <f>$C$12*C272</f>
        <v>26108890.283268839</v>
      </c>
    </row>
    <row r="277" spans="1:10" ht="24.95" customHeight="1" x14ac:dyDescent="0.25">
      <c r="A277" s="43" t="s">
        <v>303</v>
      </c>
      <c r="C277" s="52">
        <f>C265*C275</f>
        <v>1.6021766340000004E-19</v>
      </c>
    </row>
    <row r="278" spans="1:10" ht="24.95" customHeight="1" x14ac:dyDescent="0.25">
      <c r="A278" s="43" t="s">
        <v>304</v>
      </c>
      <c r="C278" s="52">
        <f>C266*C276</f>
        <v>4.135667696923859E-15</v>
      </c>
    </row>
    <row r="279" spans="1:10" ht="20.100000000000001" customHeight="1" x14ac:dyDescent="0.25">
      <c r="C279" s="19"/>
    </row>
    <row r="280" spans="1:10" ht="24.95" customHeight="1" x14ac:dyDescent="0.25">
      <c r="A280" s="43" t="s">
        <v>327</v>
      </c>
      <c r="B280" s="53"/>
      <c r="C280" s="15">
        <f>C263*C265</f>
        <v>1.5092578349241512E-34</v>
      </c>
      <c r="D280" s="15"/>
      <c r="E280" s="15"/>
      <c r="F280" s="58"/>
      <c r="G280" s="58"/>
      <c r="H280" s="10"/>
      <c r="I280" s="10"/>
      <c r="J280" s="10"/>
    </row>
    <row r="281" spans="1:10" ht="26.1" customHeight="1" x14ac:dyDescent="0.25">
      <c r="A281" s="43" t="s">
        <v>327</v>
      </c>
      <c r="C281" s="15">
        <f>C263*C265</f>
        <v>1.5092578349241512E-34</v>
      </c>
    </row>
    <row r="282" spans="1:10" ht="24.95" customHeight="1" x14ac:dyDescent="0.25">
      <c r="A282" s="43" t="s">
        <v>328</v>
      </c>
      <c r="B282" s="53"/>
      <c r="C282" s="15">
        <f>C264*C266</f>
        <v>1.5092578349241512E-34</v>
      </c>
      <c r="D282" s="15"/>
      <c r="E282" s="15"/>
      <c r="F282" s="58"/>
      <c r="G282" s="58"/>
      <c r="H282" s="10"/>
      <c r="I282" s="10"/>
      <c r="J282" s="10"/>
    </row>
    <row r="283" spans="1:10" ht="26.1" customHeight="1" x14ac:dyDescent="0.25">
      <c r="A283" s="43" t="s">
        <v>328</v>
      </c>
      <c r="C283" s="15">
        <f>C264*C266</f>
        <v>1.5092578349241512E-34</v>
      </c>
    </row>
    <row r="284" spans="1:10" ht="42" customHeight="1" x14ac:dyDescent="0.25">
      <c r="A284" s="43" t="s">
        <v>327</v>
      </c>
      <c r="C284" s="15"/>
    </row>
    <row r="285" spans="1:10" ht="42" customHeight="1" x14ac:dyDescent="0.25">
      <c r="A285" s="43" t="s">
        <v>328</v>
      </c>
      <c r="C285" s="15"/>
    </row>
    <row r="286" spans="1:10" ht="38.1" customHeight="1" x14ac:dyDescent="0.25">
      <c r="A286" s="43" t="s">
        <v>329</v>
      </c>
      <c r="C286" s="15">
        <f>$C$7^2*C258^3/(128*$C$50)</f>
        <v>1.509257834924151E-34</v>
      </c>
    </row>
    <row r="287" spans="1:10" ht="38.1" customHeight="1" x14ac:dyDescent="0.25">
      <c r="A287" s="43" t="s">
        <v>330</v>
      </c>
      <c r="C287" s="18">
        <f>$C$7^2/(128*$C$50)</f>
        <v>10.566336721910261</v>
      </c>
    </row>
    <row r="288" spans="1:10" ht="51" customHeight="1" x14ac:dyDescent="0.25">
      <c r="C288" s="18">
        <f>C287^0.5</f>
        <v>3.2505902113170557</v>
      </c>
    </row>
    <row r="289" spans="1:10" ht="27" customHeight="1" x14ac:dyDescent="0.25">
      <c r="B289" s="53"/>
      <c r="C289" s="15">
        <f>(2*$C$50)^0.5</f>
        <v>0.12080854742364236</v>
      </c>
      <c r="D289" s="18"/>
      <c r="E289" s="15"/>
      <c r="F289" s="15"/>
      <c r="G289" s="58"/>
      <c r="H289" s="10"/>
      <c r="I289" s="10"/>
      <c r="J289" s="10"/>
    </row>
    <row r="290" spans="1:10" ht="27" customHeight="1" x14ac:dyDescent="0.25">
      <c r="B290" s="53"/>
      <c r="C290" s="15">
        <f>C288*C289</f>
        <v>0.39269908169872414</v>
      </c>
      <c r="D290" s="18"/>
      <c r="E290" s="15"/>
      <c r="F290" s="15"/>
      <c r="G290" s="58"/>
      <c r="H290" s="10"/>
      <c r="I290" s="10"/>
      <c r="J290" s="10"/>
    </row>
    <row r="291" spans="1:10" ht="39" customHeight="1" x14ac:dyDescent="0.25">
      <c r="B291" s="53"/>
      <c r="C291" s="18">
        <f>1/C289</f>
        <v>8.2775600015558091</v>
      </c>
      <c r="D291" s="68"/>
      <c r="E291" s="15"/>
      <c r="F291" s="58"/>
      <c r="G291" s="58"/>
      <c r="H291" s="10"/>
      <c r="I291" s="10"/>
      <c r="J291" s="10"/>
    </row>
    <row r="292" spans="1:10" ht="38.1" customHeight="1" x14ac:dyDescent="0.25">
      <c r="B292" s="53"/>
      <c r="C292" s="18">
        <f>C288*C291</f>
        <v>26.906955514646906</v>
      </c>
      <c r="D292" s="15"/>
      <c r="E292" s="15"/>
      <c r="F292" s="15"/>
      <c r="G292" s="58"/>
      <c r="H292" s="10"/>
      <c r="I292" s="10"/>
      <c r="J292" s="10"/>
    </row>
    <row r="293" spans="1:10" ht="24.95" customHeight="1" x14ac:dyDescent="0.25">
      <c r="A293" s="43" t="s">
        <v>338</v>
      </c>
      <c r="B293" s="53"/>
      <c r="C293" s="8">
        <f>$C$13</f>
        <v>299792458</v>
      </c>
      <c r="D293" s="35"/>
      <c r="E293" s="15"/>
      <c r="F293" s="15"/>
      <c r="G293" s="58"/>
      <c r="H293" s="10"/>
      <c r="I293" s="10"/>
      <c r="J293" s="10"/>
    </row>
    <row r="294" spans="1:10" ht="24.95" customHeight="1" x14ac:dyDescent="0.25">
      <c r="A294" s="43" t="s">
        <v>339</v>
      </c>
      <c r="B294" s="53"/>
      <c r="C294" s="8">
        <f>$C$13</f>
        <v>299792458</v>
      </c>
      <c r="D294" s="15"/>
      <c r="E294" s="15"/>
      <c r="F294" s="15"/>
      <c r="G294" s="58"/>
      <c r="H294" s="10"/>
      <c r="I294" s="10"/>
      <c r="J294" s="10"/>
    </row>
    <row r="295" spans="1:10" ht="38.1" customHeight="1" x14ac:dyDescent="0.25">
      <c r="A295" s="43" t="s">
        <v>340</v>
      </c>
      <c r="B295" s="53"/>
      <c r="C295" s="15">
        <f>C271*C292</f>
        <v>2.1060742433066387E+17</v>
      </c>
      <c r="D295" s="35"/>
      <c r="E295" s="15"/>
      <c r="F295" s="15"/>
      <c r="G295" s="58"/>
      <c r="H295" s="10"/>
      <c r="I295" s="10"/>
      <c r="J295" s="10"/>
    </row>
    <row r="296" spans="1:10" ht="27" customHeight="1" x14ac:dyDescent="0.25">
      <c r="A296" s="43" t="s">
        <v>341</v>
      </c>
      <c r="B296" s="53"/>
      <c r="C296" s="15">
        <f>C272*C290</f>
        <v>8159028213521.5127</v>
      </c>
      <c r="D296" s="15"/>
      <c r="E296" s="15"/>
      <c r="F296" s="15"/>
      <c r="G296" s="58"/>
      <c r="H296" s="10"/>
      <c r="I296" s="10"/>
      <c r="J296" s="10"/>
    </row>
    <row r="297" spans="1:10" ht="24.95" customHeight="1" x14ac:dyDescent="0.25">
      <c r="B297" s="53"/>
      <c r="C297" s="15">
        <f>$C$14*C250</f>
        <v>8.1871057768238909E-14</v>
      </c>
      <c r="D297" s="15"/>
      <c r="E297" s="15"/>
      <c r="F297" s="58"/>
      <c r="G297" s="58"/>
      <c r="H297" s="10"/>
      <c r="I297" s="10"/>
      <c r="J297" s="10"/>
    </row>
    <row r="298" spans="1:10" ht="27" customHeight="1" x14ac:dyDescent="0.25">
      <c r="B298" s="53"/>
      <c r="C298" s="15">
        <f>$C$14*C250^2</f>
        <v>10115905.730473306</v>
      </c>
      <c r="D298" s="15"/>
      <c r="E298" s="15"/>
      <c r="F298" s="58"/>
      <c r="G298" s="58"/>
      <c r="H298" s="10"/>
      <c r="I298" s="10"/>
      <c r="J298" s="10"/>
    </row>
    <row r="299" spans="1:10" ht="24.95" customHeight="1" x14ac:dyDescent="0.25">
      <c r="A299" s="43" t="s">
        <v>342</v>
      </c>
      <c r="B299" s="53"/>
      <c r="C299" s="15">
        <f>$C$16*C271*C293</f>
        <v>375958.76370950497</v>
      </c>
      <c r="D299" s="15"/>
      <c r="E299" s="15"/>
      <c r="F299" s="58"/>
      <c r="G299" s="58"/>
      <c r="H299" s="10"/>
      <c r="I299" s="10"/>
      <c r="J299" s="10"/>
    </row>
    <row r="300" spans="1:10" ht="24.95" customHeight="1" x14ac:dyDescent="0.25">
      <c r="A300" s="43" t="s">
        <v>343</v>
      </c>
      <c r="B300" s="53"/>
      <c r="C300" s="15">
        <f>$C$17*C272*C294</f>
        <v>25759942.413703315</v>
      </c>
      <c r="D300" s="15"/>
      <c r="E300" s="15"/>
      <c r="F300" s="58"/>
      <c r="G300" s="58"/>
      <c r="H300" s="10"/>
      <c r="I300" s="10"/>
      <c r="J300" s="10"/>
    </row>
    <row r="301" spans="1:10" ht="24.95" customHeight="1" x14ac:dyDescent="0.25">
      <c r="B301" s="53"/>
      <c r="C301" s="15"/>
      <c r="D301" s="15"/>
      <c r="E301" s="15"/>
      <c r="F301" s="58"/>
      <c r="G301" s="58"/>
      <c r="H301" s="10"/>
      <c r="I301" s="10"/>
      <c r="J301" s="10"/>
    </row>
    <row r="302" spans="1:10" ht="39.950000000000003" customHeight="1" x14ac:dyDescent="0.25">
      <c r="B302" s="53"/>
      <c r="C302" s="18">
        <f>$C$17*C272/($C$16*C271)</f>
        <v>68.517999579356669</v>
      </c>
      <c r="D302" s="18"/>
      <c r="E302" s="15"/>
      <c r="F302" s="58"/>
      <c r="G302" s="58"/>
      <c r="H302" s="10"/>
      <c r="I302" s="10"/>
      <c r="J302" s="10"/>
    </row>
    <row r="303" spans="1:10" ht="26.1" customHeight="1" x14ac:dyDescent="0.25">
      <c r="B303" s="53"/>
      <c r="C303" s="15">
        <f>C300*C299*C287</f>
        <v>102331548747822.59</v>
      </c>
      <c r="D303" s="15"/>
      <c r="E303" s="15"/>
      <c r="F303" s="58"/>
      <c r="G303" s="58"/>
      <c r="H303" s="10"/>
      <c r="I303" s="10"/>
      <c r="J303" s="10"/>
    </row>
    <row r="304" spans="1:10" ht="26.1" customHeight="1" x14ac:dyDescent="0.25">
      <c r="B304" s="53"/>
      <c r="C304" s="15"/>
      <c r="D304" s="15"/>
      <c r="E304" s="15"/>
      <c r="F304" s="58"/>
      <c r="G304" s="58"/>
      <c r="H304" s="10"/>
      <c r="I304" s="10"/>
      <c r="J304" s="10"/>
    </row>
    <row r="305" spans="1:10" ht="24.95" customHeight="1" x14ac:dyDescent="0.25">
      <c r="B305" s="53"/>
      <c r="C305" s="15"/>
      <c r="D305" s="15"/>
      <c r="E305" s="15"/>
      <c r="F305" s="58"/>
      <c r="G305" s="58"/>
      <c r="H305" s="10"/>
      <c r="I305" s="10"/>
      <c r="J305" s="10"/>
    </row>
    <row r="306" spans="1:10" ht="24.95" customHeight="1" x14ac:dyDescent="0.25">
      <c r="B306" s="53"/>
      <c r="C306" s="15"/>
      <c r="D306" s="15"/>
      <c r="E306" s="15"/>
      <c r="F306" s="58"/>
      <c r="G306" s="58"/>
      <c r="H306" s="10"/>
      <c r="I306" s="10"/>
      <c r="J306" s="10"/>
    </row>
    <row r="307" spans="1:10" ht="41.1" customHeight="1" x14ac:dyDescent="0.25">
      <c r="B307" s="53"/>
      <c r="C307" s="18">
        <f>($C$14*C270^4)/($C$13^2*C274)</f>
        <v>10.56633672191027</v>
      </c>
      <c r="D307" s="15"/>
      <c r="E307" s="15"/>
      <c r="F307" s="58"/>
      <c r="G307" s="58"/>
      <c r="H307" s="10"/>
      <c r="I307" s="10"/>
      <c r="J307" s="10"/>
    </row>
    <row r="308" spans="1:10" ht="36" customHeight="1" x14ac:dyDescent="0.25">
      <c r="B308" s="53"/>
      <c r="C308" s="18"/>
      <c r="D308" s="15"/>
      <c r="E308" s="15"/>
      <c r="F308" s="58"/>
      <c r="G308" s="58"/>
      <c r="H308" s="10"/>
      <c r="I308" s="10"/>
      <c r="J308" s="10"/>
    </row>
    <row r="309" spans="1:10" ht="24.95" customHeight="1" x14ac:dyDescent="0.25">
      <c r="B309" s="53"/>
      <c r="C309" s="18"/>
      <c r="D309" s="15"/>
      <c r="E309" s="15"/>
      <c r="F309" s="58"/>
      <c r="G309" s="58"/>
      <c r="H309" s="10"/>
      <c r="I309" s="10"/>
      <c r="J309" s="10"/>
    </row>
    <row r="310" spans="1:10" ht="36" customHeight="1" x14ac:dyDescent="0.25">
      <c r="B310" s="53"/>
      <c r="C310" s="18"/>
      <c r="D310" s="18"/>
      <c r="E310" s="15"/>
      <c r="F310" s="58"/>
      <c r="G310" s="58"/>
      <c r="H310" s="10"/>
      <c r="I310" s="10"/>
      <c r="J310" s="10"/>
    </row>
    <row r="311" spans="1:10" ht="27" customHeight="1" x14ac:dyDescent="0.25">
      <c r="A311" s="43" t="s">
        <v>344</v>
      </c>
      <c r="B311" s="53"/>
      <c r="C311" s="15">
        <f>(C298)</f>
        <v>10115905.730473306</v>
      </c>
      <c r="D311" s="52"/>
      <c r="E311" s="15"/>
      <c r="F311" s="58"/>
      <c r="G311" s="58"/>
      <c r="H311" s="10"/>
      <c r="I311" s="10"/>
      <c r="J311" s="10"/>
    </row>
    <row r="312" spans="1:10" ht="36" customHeight="1" x14ac:dyDescent="0.25">
      <c r="A312" s="43" t="s">
        <v>345</v>
      </c>
      <c r="B312" s="53"/>
      <c r="C312" s="15">
        <f>C295*C296</f>
        <v>1.7183519170909837E+30</v>
      </c>
      <c r="D312" s="15"/>
      <c r="E312" s="15"/>
      <c r="F312" s="15"/>
      <c r="G312" s="15"/>
      <c r="H312" s="10"/>
      <c r="I312" s="10"/>
      <c r="J312" s="10"/>
    </row>
    <row r="313" spans="1:10" ht="20.100000000000001" customHeight="1" x14ac:dyDescent="0.25">
      <c r="B313" s="53"/>
      <c r="C313" s="19"/>
      <c r="D313" s="19"/>
      <c r="E313" s="21"/>
      <c r="F313" s="8"/>
      <c r="G313" s="58"/>
      <c r="H313" s="10"/>
      <c r="I313" s="10"/>
      <c r="J313" s="10"/>
    </row>
    <row r="314" spans="1:10" ht="39" customHeight="1" x14ac:dyDescent="0.25">
      <c r="A314" s="43" t="s">
        <v>329</v>
      </c>
      <c r="B314" s="53"/>
      <c r="C314" s="15">
        <f>$C$7^2*$C$258^3/(128*$C$50)</f>
        <v>1.509257834924151E-34</v>
      </c>
      <c r="D314" s="15"/>
      <c r="E314" s="15"/>
      <c r="F314" s="58"/>
      <c r="G314" s="58"/>
      <c r="H314" s="10"/>
      <c r="I314" s="10"/>
      <c r="J314" s="10"/>
    </row>
    <row r="315" spans="1:10" ht="39" customHeight="1" x14ac:dyDescent="0.25">
      <c r="A315" s="43" t="s">
        <v>284</v>
      </c>
      <c r="B315" s="53"/>
      <c r="C315" s="15">
        <f>$C$50*$C$258^3/(4*$C$7)</f>
        <v>8.2945811026670307E-39</v>
      </c>
      <c r="D315" s="15"/>
      <c r="E315" s="15"/>
      <c r="F315" s="13"/>
      <c r="G315" s="58"/>
      <c r="H315" s="10"/>
      <c r="I315" s="10"/>
      <c r="J315" s="10"/>
    </row>
    <row r="316" spans="1:10" ht="39" customHeight="1" x14ac:dyDescent="0.25">
      <c r="A316" s="43" t="s">
        <v>346</v>
      </c>
      <c r="B316" s="53"/>
      <c r="C316" s="15"/>
      <c r="D316" s="15"/>
      <c r="E316" s="15"/>
      <c r="F316" s="13"/>
      <c r="G316" s="58"/>
      <c r="H316" s="10"/>
      <c r="I316" s="10"/>
      <c r="J316" s="10"/>
    </row>
    <row r="317" spans="1:10" ht="38.1" customHeight="1" x14ac:dyDescent="0.25">
      <c r="A317" s="43" t="s">
        <v>346</v>
      </c>
      <c r="B317" s="53"/>
      <c r="C317" s="15"/>
      <c r="D317" s="15"/>
      <c r="E317" s="15"/>
      <c r="F317" s="13"/>
      <c r="G317" s="58"/>
      <c r="H317" s="10"/>
      <c r="I317" s="10"/>
      <c r="J317" s="10"/>
    </row>
    <row r="318" spans="1:10" ht="38.1" customHeight="1" x14ac:dyDescent="0.25">
      <c r="A318" s="43" t="s">
        <v>346</v>
      </c>
      <c r="B318" s="53"/>
      <c r="C318" s="18">
        <f>$C$7^3/(32*$C$50^2)</f>
        <v>18195.708936270039</v>
      </c>
      <c r="D318" s="18"/>
      <c r="E318" s="18"/>
      <c r="F318" s="13"/>
      <c r="G318" s="58"/>
      <c r="H318" s="10"/>
      <c r="I318" s="10"/>
      <c r="J318" s="10"/>
    </row>
    <row r="319" spans="1:10" ht="20.100000000000001" customHeight="1" x14ac:dyDescent="0.25">
      <c r="B319" s="53"/>
      <c r="C319" s="19"/>
      <c r="D319" s="19"/>
      <c r="E319" s="21"/>
      <c r="F319" s="8"/>
      <c r="G319" s="58"/>
      <c r="H319" s="10"/>
      <c r="I319" s="10"/>
      <c r="J319" s="10"/>
    </row>
    <row r="320" spans="1:10" ht="39" customHeight="1" x14ac:dyDescent="0.25">
      <c r="A320" s="43" t="s">
        <v>213</v>
      </c>
      <c r="C320" s="15">
        <f>4*$C$7*$C$176^3/3</f>
        <v>9.3731158495942609E-44</v>
      </c>
      <c r="D320" s="69"/>
    </row>
    <row r="321" spans="1:10" ht="26.1" customHeight="1" x14ac:dyDescent="0.25">
      <c r="A321" s="43" t="s">
        <v>261</v>
      </c>
      <c r="B321" s="53"/>
      <c r="C321" s="15"/>
      <c r="D321" s="15"/>
      <c r="E321" s="15"/>
      <c r="F321" s="58"/>
      <c r="G321" s="58"/>
      <c r="H321" s="10"/>
      <c r="I321" s="10"/>
      <c r="J321" s="10"/>
    </row>
    <row r="322" spans="1:10" ht="39" customHeight="1" x14ac:dyDescent="0.25">
      <c r="A322" s="43" t="s">
        <v>261</v>
      </c>
      <c r="B322" s="53"/>
      <c r="C322" s="19"/>
      <c r="D322" s="19"/>
      <c r="E322" s="21"/>
      <c r="F322" s="8"/>
      <c r="G322" s="58"/>
      <c r="H322" s="10"/>
      <c r="I322" s="10"/>
      <c r="J322" s="10"/>
    </row>
    <row r="323" spans="1:10" ht="38.1" customHeight="1" x14ac:dyDescent="0.25">
      <c r="A323" s="43" t="s">
        <v>261</v>
      </c>
      <c r="B323" s="53"/>
      <c r="C323" s="15">
        <f>3*$C$7^4/(64*$C$50^4)</f>
        <v>1610198635.2697051</v>
      </c>
      <c r="D323" s="15"/>
      <c r="E323" s="15"/>
      <c r="F323" s="8"/>
      <c r="G323" s="58"/>
      <c r="H323" s="10"/>
      <c r="I323" s="10"/>
      <c r="J323" s="10"/>
    </row>
    <row r="324" spans="1:10" ht="26.1" customHeight="1" x14ac:dyDescent="0.25">
      <c r="A324" s="43" t="s">
        <v>260</v>
      </c>
      <c r="B324" s="53"/>
      <c r="C324" s="15"/>
      <c r="D324" s="15"/>
      <c r="E324" s="15"/>
      <c r="F324" s="58"/>
      <c r="G324" s="58"/>
      <c r="H324" s="10"/>
      <c r="I324" s="10"/>
      <c r="J324" s="10"/>
    </row>
    <row r="325" spans="1:10" ht="39" customHeight="1" x14ac:dyDescent="0.25">
      <c r="A325" s="43" t="s">
        <v>260</v>
      </c>
      <c r="B325" s="53"/>
      <c r="C325" s="15"/>
      <c r="D325" s="18"/>
      <c r="E325" s="21"/>
      <c r="F325" s="8"/>
      <c r="G325" s="58"/>
      <c r="H325" s="10"/>
      <c r="I325" s="10"/>
      <c r="J325" s="10"/>
    </row>
    <row r="326" spans="1:10" ht="36" customHeight="1" x14ac:dyDescent="0.25">
      <c r="A326" s="43" t="s">
        <v>260</v>
      </c>
      <c r="B326" s="53"/>
      <c r="C326" s="15">
        <f>3*C7^4/(64*$C$50^2)</f>
        <v>85745.258281566174</v>
      </c>
      <c r="D326" s="15"/>
      <c r="E326" s="21"/>
      <c r="F326" s="8"/>
      <c r="G326" s="58"/>
      <c r="H326" s="10"/>
      <c r="I326" s="10"/>
      <c r="J326" s="10"/>
    </row>
    <row r="327" spans="1:10" ht="20.100000000000001" customHeight="1" x14ac:dyDescent="0.25">
      <c r="C327" s="19"/>
    </row>
    <row r="328" spans="1:10" ht="30" customHeight="1" x14ac:dyDescent="0.25">
      <c r="A328" s="45" t="s">
        <v>287</v>
      </c>
      <c r="C328" s="20"/>
    </row>
    <row r="329" spans="1:10" ht="24.95" customHeight="1" x14ac:dyDescent="0.25">
      <c r="A329" s="43" t="s">
        <v>271</v>
      </c>
      <c r="B329" s="67"/>
      <c r="C329" s="15"/>
      <c r="D329" s="15"/>
      <c r="E329" s="15"/>
      <c r="F329" s="13"/>
      <c r="G329" s="58"/>
      <c r="H329" s="10"/>
      <c r="I329" s="10"/>
      <c r="J329" s="10"/>
    </row>
    <row r="330" spans="1:10" ht="39" customHeight="1" x14ac:dyDescent="0.25">
      <c r="A330" s="43" t="s">
        <v>271</v>
      </c>
      <c r="C330" s="15"/>
    </row>
    <row r="331" spans="1:10" ht="38.1" customHeight="1" x14ac:dyDescent="0.25">
      <c r="A331" s="43" t="s">
        <v>271</v>
      </c>
      <c r="C331" s="18">
        <f>(3*C7^4/64)</f>
        <v>4.5660511422188641</v>
      </c>
    </row>
    <row r="332" spans="1:10" ht="39" customHeight="1" x14ac:dyDescent="0.25">
      <c r="A332" s="43" t="s">
        <v>261</v>
      </c>
      <c r="C332" s="15"/>
    </row>
    <row r="333" spans="1:10" ht="39" customHeight="1" x14ac:dyDescent="0.25">
      <c r="A333" s="43" t="s">
        <v>260</v>
      </c>
      <c r="C333" s="15"/>
    </row>
    <row r="334" spans="1:10" ht="38.1" customHeight="1" x14ac:dyDescent="0.25">
      <c r="A334" s="43" t="s">
        <v>261</v>
      </c>
      <c r="C334" s="15">
        <f>3*C7^4*$C$50^2/64</f>
        <v>2.4314840786759107E-4</v>
      </c>
    </row>
    <row r="335" spans="1:10" ht="38.1" customHeight="1" x14ac:dyDescent="0.25">
      <c r="A335" s="43" t="s">
        <v>260</v>
      </c>
      <c r="C335" s="15">
        <f>3*C7^4/(64*$C$50^2)</f>
        <v>85745.258281566174</v>
      </c>
    </row>
    <row r="336" spans="1:10" ht="39" customHeight="1" x14ac:dyDescent="0.25">
      <c r="A336" s="43" t="s">
        <v>286</v>
      </c>
      <c r="C336" s="15"/>
    </row>
    <row r="337" spans="1:10" ht="36" customHeight="1" x14ac:dyDescent="0.25">
      <c r="A337" s="43" t="s">
        <v>286</v>
      </c>
      <c r="C337" s="15">
        <f>$C$178/$C$177</f>
        <v>352645773.14550871</v>
      </c>
    </row>
    <row r="338" spans="1:10" ht="20.100000000000001" customHeight="1" x14ac:dyDescent="0.25">
      <c r="C338" s="19"/>
    </row>
    <row r="339" spans="1:10" ht="30" customHeight="1" x14ac:dyDescent="0.25">
      <c r="A339" s="45" t="s">
        <v>347</v>
      </c>
      <c r="B339" s="53"/>
      <c r="C339" s="20"/>
      <c r="D339" s="13"/>
      <c r="E339" s="11"/>
      <c r="F339" s="13"/>
      <c r="G339" s="58"/>
      <c r="H339" s="10"/>
      <c r="I339" s="10"/>
      <c r="J339" s="10"/>
    </row>
    <row r="340" spans="1:10" ht="39.950000000000003" customHeight="1" x14ac:dyDescent="0.25">
      <c r="A340" s="43" t="s">
        <v>348</v>
      </c>
      <c r="B340" s="53"/>
      <c r="C340" s="15">
        <f>$C$14*$C$13/($C$95*C177)</f>
        <v>8.7346682876839575E+29</v>
      </c>
      <c r="D340" s="15"/>
      <c r="E340" s="15"/>
      <c r="F340" s="58"/>
      <c r="G340" s="58"/>
      <c r="H340" s="10"/>
      <c r="I340" s="10"/>
      <c r="J340" s="10"/>
    </row>
    <row r="341" spans="1:10" ht="26.1" customHeight="1" x14ac:dyDescent="0.25">
      <c r="A341" s="43" t="s">
        <v>362</v>
      </c>
      <c r="B341" s="53"/>
      <c r="C341" s="15">
        <f>C340*C177</f>
        <v>8.1871057768238871E-14</v>
      </c>
      <c r="D341" s="15"/>
      <c r="E341" s="15"/>
      <c r="F341" s="58"/>
      <c r="G341" s="58"/>
      <c r="H341" s="10"/>
      <c r="I341" s="10"/>
      <c r="J341" s="10"/>
    </row>
    <row r="342" spans="1:10" ht="39" customHeight="1" x14ac:dyDescent="0.25">
      <c r="A342" s="43" t="s">
        <v>349</v>
      </c>
      <c r="B342" s="53"/>
      <c r="C342" s="15">
        <f>C341/($C$22*$C$25)</f>
        <v>9.8468249276251603E-15</v>
      </c>
      <c r="D342" s="15"/>
      <c r="E342" s="15"/>
      <c r="F342" s="58"/>
      <c r="G342" s="58"/>
      <c r="H342" s="10"/>
      <c r="I342" s="10"/>
      <c r="J342" s="10"/>
    </row>
    <row r="343" spans="1:10" ht="39.950000000000003" customHeight="1" x14ac:dyDescent="0.25">
      <c r="A343" s="43" t="s">
        <v>350</v>
      </c>
      <c r="B343" s="53"/>
      <c r="C343" s="15">
        <f>$C$14*$C$13/($C$95*C179)</f>
        <v>2.4768957840534956E+21</v>
      </c>
      <c r="D343" s="15"/>
      <c r="E343" s="15"/>
      <c r="F343" s="58"/>
      <c r="G343" s="58"/>
      <c r="H343" s="10"/>
      <c r="I343" s="10"/>
      <c r="J343" s="10"/>
    </row>
    <row r="344" spans="1:10" ht="24.95" customHeight="1" x14ac:dyDescent="0.25">
      <c r="A344" s="43" t="s">
        <v>363</v>
      </c>
      <c r="B344" s="53"/>
      <c r="C344" s="15">
        <f>C343*C179</f>
        <v>8.1871057768238858E-14</v>
      </c>
      <c r="D344" s="15"/>
      <c r="E344" s="15"/>
      <c r="F344" s="58"/>
      <c r="G344" s="58"/>
      <c r="H344" s="10"/>
      <c r="I344" s="10"/>
      <c r="J344" s="10"/>
    </row>
    <row r="345" spans="1:10" ht="38.1" customHeight="1" x14ac:dyDescent="0.25">
      <c r="A345" s="43" t="s">
        <v>351</v>
      </c>
      <c r="B345" s="53"/>
      <c r="C345" s="15">
        <f>C344/($C$22*$C$25)</f>
        <v>9.8468249276251587E-15</v>
      </c>
      <c r="D345" s="15"/>
      <c r="E345" s="15"/>
      <c r="F345" s="58"/>
      <c r="G345" s="58"/>
      <c r="H345" s="10"/>
      <c r="I345" s="10"/>
      <c r="J345" s="10"/>
    </row>
    <row r="346" spans="1:10" ht="39.950000000000003" customHeight="1" x14ac:dyDescent="0.25">
      <c r="A346" s="43" t="s">
        <v>352</v>
      </c>
      <c r="B346" s="53"/>
      <c r="C346" s="15">
        <f>$C$14*$C$13/($C$95*C181)</f>
        <v>4.6513291709865231E+25</v>
      </c>
      <c r="D346" s="15"/>
      <c r="E346" s="15"/>
      <c r="F346" s="58"/>
      <c r="G346" s="58"/>
      <c r="H346" s="10"/>
      <c r="I346" s="10"/>
      <c r="J346" s="10"/>
    </row>
    <row r="347" spans="1:10" ht="24.95" customHeight="1" x14ac:dyDescent="0.25">
      <c r="A347" s="43" t="s">
        <v>364</v>
      </c>
      <c r="B347" s="53"/>
      <c r="C347" s="15">
        <f>C346*C181</f>
        <v>8.1871057768238858E-14</v>
      </c>
      <c r="D347" s="15"/>
      <c r="E347" s="15"/>
      <c r="F347" s="58"/>
      <c r="G347" s="58"/>
      <c r="H347" s="10"/>
      <c r="I347" s="10"/>
      <c r="J347" s="10"/>
    </row>
    <row r="348" spans="1:10" ht="38.1" customHeight="1" x14ac:dyDescent="0.25">
      <c r="A348" s="43" t="s">
        <v>353</v>
      </c>
      <c r="B348" s="53"/>
      <c r="C348" s="15">
        <f>C347/($C$22*$C$25)</f>
        <v>9.8468249276251587E-15</v>
      </c>
      <c r="D348" s="15"/>
      <c r="E348" s="15"/>
      <c r="F348" s="58"/>
      <c r="G348" s="58"/>
      <c r="H348" s="10"/>
      <c r="I348" s="10"/>
      <c r="J348" s="10"/>
    </row>
    <row r="349" spans="1:10" ht="39.950000000000003" customHeight="1" x14ac:dyDescent="0.25">
      <c r="A349" s="43" t="s">
        <v>354</v>
      </c>
      <c r="B349" s="53"/>
      <c r="C349" s="15">
        <f>$C$14*$C$13/($C$95*C184)</f>
        <v>9.8704270601337708E+24</v>
      </c>
      <c r="D349" s="15"/>
      <c r="E349" s="18"/>
      <c r="F349" s="58"/>
      <c r="G349" s="58"/>
      <c r="H349" s="10"/>
      <c r="I349" s="10"/>
      <c r="J349" s="10"/>
    </row>
    <row r="350" spans="1:10" ht="24.95" customHeight="1" x14ac:dyDescent="0.25">
      <c r="A350" s="43" t="s">
        <v>365</v>
      </c>
      <c r="B350" s="53"/>
      <c r="C350" s="15">
        <f>C349*C184</f>
        <v>8.1871057768238871E-14</v>
      </c>
      <c r="D350" s="15"/>
      <c r="E350" s="15"/>
      <c r="F350" s="58"/>
      <c r="G350" s="58"/>
      <c r="H350" s="10"/>
      <c r="I350" s="10"/>
      <c r="J350" s="10"/>
    </row>
    <row r="351" spans="1:10" ht="38.1" customHeight="1" x14ac:dyDescent="0.25">
      <c r="A351" s="43" t="s">
        <v>355</v>
      </c>
      <c r="B351" s="53"/>
      <c r="C351" s="15">
        <f>C350/($C$22*$C$25)</f>
        <v>9.8468249276251603E-15</v>
      </c>
      <c r="D351" s="15"/>
      <c r="E351" s="15"/>
      <c r="F351" s="58"/>
      <c r="G351" s="58"/>
      <c r="H351" s="10"/>
      <c r="I351" s="10"/>
      <c r="J351" s="10"/>
    </row>
    <row r="352" spans="1:10" ht="20.100000000000001" customHeight="1" x14ac:dyDescent="0.25">
      <c r="C352" s="19"/>
    </row>
    <row r="353" spans="1:10" s="30" customFormat="1" ht="30" customHeight="1" x14ac:dyDescent="0.25">
      <c r="A353" s="45" t="s">
        <v>203</v>
      </c>
      <c r="B353" s="28"/>
      <c r="C353" s="29"/>
    </row>
    <row r="354" spans="1:10" ht="36.950000000000003" customHeight="1" x14ac:dyDescent="0.25">
      <c r="A354" s="43" t="s">
        <v>197</v>
      </c>
      <c r="C354" s="15">
        <f>$C$12*$C$135/(2*$C$50)</f>
        <v>1.1377637357335076E-19</v>
      </c>
    </row>
    <row r="355" spans="1:10" ht="26.1" customHeight="1" x14ac:dyDescent="0.25">
      <c r="A355" s="43" t="s">
        <v>198</v>
      </c>
      <c r="C355" s="15">
        <f>2*$C$50*$C$11*$C$135</f>
        <v>1.7075821382997081E-28</v>
      </c>
    </row>
    <row r="356" spans="1:10" ht="51" customHeight="1" x14ac:dyDescent="0.25">
      <c r="A356" s="43" t="s">
        <v>84</v>
      </c>
      <c r="C356" s="11">
        <f>(C354/C355)^0.5</f>
        <v>25812.807459304498</v>
      </c>
    </row>
    <row r="357" spans="1:10" ht="42" customHeight="1" x14ac:dyDescent="0.25">
      <c r="A357" s="43" t="s">
        <v>120</v>
      </c>
      <c r="C357" s="15">
        <f>1/(C354*C355)^(1/2)</f>
        <v>2.268731780474896E+23</v>
      </c>
    </row>
    <row r="358" spans="1:10" ht="38.1" customHeight="1" x14ac:dyDescent="0.25">
      <c r="A358" s="43" t="s">
        <v>124</v>
      </c>
      <c r="C358" s="27">
        <f>$C$16/C355</f>
        <v>938272073.74945736</v>
      </c>
    </row>
    <row r="359" spans="1:10" ht="39.950000000000003" customHeight="1" x14ac:dyDescent="0.25">
      <c r="A359" s="43" t="s">
        <v>125</v>
      </c>
      <c r="C359" s="26">
        <f>$C$17/C354</f>
        <v>36349.090474900971</v>
      </c>
    </row>
    <row r="360" spans="1:10" ht="26.1" customHeight="1" x14ac:dyDescent="0.25">
      <c r="A360" s="43" t="s">
        <v>196</v>
      </c>
      <c r="B360" s="53"/>
      <c r="C360" s="15">
        <f>C358*C359</f>
        <v>34105336498791.98</v>
      </c>
      <c r="D360" s="15"/>
      <c r="E360" s="8"/>
      <c r="F360" s="13"/>
      <c r="G360" s="58"/>
      <c r="H360" s="10"/>
      <c r="I360" s="10"/>
      <c r="J360" s="10"/>
    </row>
    <row r="361" spans="1:10" ht="39.950000000000003" customHeight="1" x14ac:dyDescent="0.25">
      <c r="A361" s="43" t="s">
        <v>84</v>
      </c>
      <c r="B361" s="53"/>
      <c r="C361" s="15">
        <f>C360/C357</f>
        <v>1.5032775928961058E-10</v>
      </c>
      <c r="D361" s="11"/>
      <c r="E361" s="11"/>
      <c r="F361" s="13"/>
      <c r="G361" s="58"/>
      <c r="H361" s="10"/>
      <c r="I361" s="10"/>
      <c r="J361" s="10"/>
    </row>
    <row r="362" spans="1:10" ht="36.950000000000003" customHeight="1" x14ac:dyDescent="0.25">
      <c r="A362" s="43" t="s">
        <v>63</v>
      </c>
      <c r="B362" s="53"/>
      <c r="C362" s="56">
        <f>C361/$C$13^2</f>
        <v>1.6726218980000008E-27</v>
      </c>
      <c r="D362" s="13"/>
      <c r="E362" s="13"/>
      <c r="F362" s="58"/>
      <c r="G362" s="58"/>
      <c r="H362" s="10"/>
      <c r="I362" s="10"/>
      <c r="J362" s="10"/>
    </row>
    <row r="363" spans="1:10" ht="20.100000000000001" customHeight="1" x14ac:dyDescent="0.25">
      <c r="A363" s="46"/>
      <c r="C363" s="20"/>
    </row>
    <row r="364" spans="1:10" ht="39.950000000000003" customHeight="1" x14ac:dyDescent="0.25">
      <c r="A364" s="43" t="s">
        <v>301</v>
      </c>
      <c r="B364" s="53"/>
      <c r="C364" s="15">
        <f>$C$14/($C$27*$C$13)</f>
        <v>1.3214098756850266E-15</v>
      </c>
      <c r="D364" s="15"/>
      <c r="E364" s="15"/>
      <c r="F364" s="13"/>
      <c r="G364" s="58"/>
      <c r="H364" s="10"/>
      <c r="I364" s="10"/>
      <c r="J364" s="10"/>
    </row>
    <row r="365" spans="1:10" ht="39" customHeight="1" x14ac:dyDescent="0.25">
      <c r="A365" s="43" t="s">
        <v>126</v>
      </c>
      <c r="C365" s="15">
        <f>$C$135/2/2^0.5</f>
        <v>4.6718894191187757E-16</v>
      </c>
    </row>
    <row r="366" spans="1:10" ht="39" customHeight="1" x14ac:dyDescent="0.25">
      <c r="A366" s="43" t="s">
        <v>127</v>
      </c>
      <c r="C366" s="15">
        <f>C365/(2*$C$50)^0.5</f>
        <v>3.8671844987389378E-15</v>
      </c>
    </row>
    <row r="367" spans="1:10" ht="36.950000000000003" customHeight="1" x14ac:dyDescent="0.25">
      <c r="A367" s="43" t="s">
        <v>128</v>
      </c>
      <c r="C367" s="15">
        <f>$C$135/(32*$C$50)</f>
        <v>5.6587725816465205E-15</v>
      </c>
    </row>
    <row r="368" spans="1:10" ht="36.950000000000003" customHeight="1" x14ac:dyDescent="0.25">
      <c r="A368" s="43" t="s">
        <v>129</v>
      </c>
      <c r="C368" s="15">
        <f>$C$135/16</f>
        <v>8.2588117230314177E-17</v>
      </c>
    </row>
    <row r="369" spans="1:3" ht="36.950000000000003" customHeight="1" x14ac:dyDescent="0.25">
      <c r="A369" s="43" t="s">
        <v>130</v>
      </c>
      <c r="C369" s="15">
        <f>2*$C$7*C367</f>
        <v>3.5555116741672115E-14</v>
      </c>
    </row>
    <row r="370" spans="1:3" ht="36.950000000000003" customHeight="1" x14ac:dyDescent="0.25">
      <c r="A370" s="43" t="s">
        <v>131</v>
      </c>
      <c r="C370" s="15">
        <f>2*$C$7*C368</f>
        <v>5.1891644472913525E-16</v>
      </c>
    </row>
    <row r="371" spans="1:3" ht="39.950000000000003" customHeight="1" x14ac:dyDescent="0.25">
      <c r="A371" s="43" t="s">
        <v>132</v>
      </c>
      <c r="C371" s="15">
        <f>$C$7*C365^2</f>
        <v>6.8570131472044255E-31</v>
      </c>
    </row>
    <row r="372" spans="1:3" ht="39.950000000000003" customHeight="1" x14ac:dyDescent="0.25">
      <c r="A372" s="43" t="s">
        <v>133</v>
      </c>
      <c r="C372" s="15">
        <f>$C$7*C366^2</f>
        <v>4.6982882393579551E-29</v>
      </c>
    </row>
    <row r="373" spans="1:3" ht="39.950000000000003" customHeight="1" x14ac:dyDescent="0.25">
      <c r="A373" s="43" t="s">
        <v>138</v>
      </c>
      <c r="C373" s="15">
        <f>$C$11*C371/C369</f>
        <v>1.7075821382997074E-28</v>
      </c>
    </row>
    <row r="374" spans="1:3" ht="39.950000000000003" customHeight="1" x14ac:dyDescent="0.25">
      <c r="A374" s="43" t="s">
        <v>137</v>
      </c>
      <c r="C374" s="15">
        <f>$C$12*C372/C370</f>
        <v>1.1377637357335073E-19</v>
      </c>
    </row>
    <row r="375" spans="1:3" ht="51" customHeight="1" x14ac:dyDescent="0.25">
      <c r="A375" s="43" t="s">
        <v>84</v>
      </c>
      <c r="C375" s="11">
        <f>(C374/C373)^0.5</f>
        <v>25812.807459304498</v>
      </c>
    </row>
    <row r="376" spans="1:3" ht="42" customHeight="1" x14ac:dyDescent="0.25">
      <c r="A376" s="43" t="s">
        <v>120</v>
      </c>
      <c r="C376" s="15">
        <f>1/(C373*C374)^(1/2)</f>
        <v>2.2687317804748967E+23</v>
      </c>
    </row>
    <row r="377" spans="1:3" ht="39.950000000000003" customHeight="1" x14ac:dyDescent="0.25">
      <c r="A377" s="43" t="s">
        <v>134</v>
      </c>
      <c r="C377" s="15">
        <f>C358/C369</f>
        <v>2.6389227760564839E+22</v>
      </c>
    </row>
    <row r="378" spans="1:3" ht="39.950000000000003" customHeight="1" x14ac:dyDescent="0.25">
      <c r="A378" s="43" t="s">
        <v>135</v>
      </c>
      <c r="C378" s="15">
        <f>C359/C370</f>
        <v>7.004806042305042E+19</v>
      </c>
    </row>
    <row r="379" spans="1:3" ht="39.950000000000003" customHeight="1" x14ac:dyDescent="0.25">
      <c r="A379" s="43" t="s">
        <v>86</v>
      </c>
      <c r="C379" s="18">
        <f>C377/C378</f>
        <v>376.73031346177072</v>
      </c>
    </row>
    <row r="380" spans="1:3" ht="26.1" customHeight="1" x14ac:dyDescent="0.25">
      <c r="A380" s="43" t="s">
        <v>356</v>
      </c>
      <c r="C380" s="15">
        <f>C377*C378</f>
        <v>1.8485142206896855E+42</v>
      </c>
    </row>
    <row r="381" spans="1:3" ht="26.1" customHeight="1" x14ac:dyDescent="0.25">
      <c r="A381" s="43" t="s">
        <v>357</v>
      </c>
      <c r="C381" s="15">
        <f>$C$11*C377</f>
        <v>233655178954.00272</v>
      </c>
    </row>
    <row r="382" spans="1:3" ht="26.1" customHeight="1" x14ac:dyDescent="0.25">
      <c r="A382" s="43" t="s">
        <v>136</v>
      </c>
      <c r="C382" s="15">
        <f>$C$12*C378</f>
        <v>88024988809307.656</v>
      </c>
    </row>
    <row r="383" spans="1:3" ht="26.1" customHeight="1" x14ac:dyDescent="0.25">
      <c r="A383" s="43" t="s">
        <v>303</v>
      </c>
      <c r="C383" s="52">
        <f>C371*C381</f>
        <v>1.6021766339999994E-19</v>
      </c>
    </row>
    <row r="384" spans="1:3" ht="26.1" customHeight="1" x14ac:dyDescent="0.25">
      <c r="A384" s="43" t="s">
        <v>304</v>
      </c>
      <c r="C384" s="52">
        <f>C372*C382</f>
        <v>4.1356676969238574E-15</v>
      </c>
    </row>
    <row r="385" spans="1:10" ht="20.100000000000001" customHeight="1" x14ac:dyDescent="0.25">
      <c r="C385" s="19"/>
    </row>
    <row r="386" spans="1:10" ht="39.950000000000003" customHeight="1" x14ac:dyDescent="0.25">
      <c r="A386" s="43" t="s">
        <v>182</v>
      </c>
      <c r="C386" s="15">
        <f>C369*C371</f>
        <v>2.4380190294803386E-44</v>
      </c>
    </row>
    <row r="387" spans="1:10" ht="39.950000000000003" customHeight="1" x14ac:dyDescent="0.25">
      <c r="A387" s="43" t="s">
        <v>183</v>
      </c>
      <c r="C387" s="15">
        <f>C370*C372</f>
        <v>2.4380190294803386E-44</v>
      </c>
    </row>
    <row r="388" spans="1:10" ht="39.950000000000003" customHeight="1" x14ac:dyDescent="0.25">
      <c r="A388" s="43" t="s">
        <v>217</v>
      </c>
      <c r="C388" s="15"/>
    </row>
    <row r="389" spans="1:10" ht="41.1" customHeight="1" x14ac:dyDescent="0.25">
      <c r="A389" s="43" t="s">
        <v>178</v>
      </c>
      <c r="C389" s="15">
        <f>$C$14*$C$13/($C$135*C386)</f>
        <v>6.1659797348527144E+33</v>
      </c>
    </row>
    <row r="390" spans="1:10" ht="39" customHeight="1" x14ac:dyDescent="0.25">
      <c r="A390" s="43" t="s">
        <v>194</v>
      </c>
      <c r="C390" s="15">
        <f>C386*C389/$C$22/$C$25</f>
        <v>1.8080273638057494E-11</v>
      </c>
    </row>
    <row r="391" spans="1:10" ht="20.100000000000001" customHeight="1" x14ac:dyDescent="0.25">
      <c r="C391" s="19"/>
    </row>
    <row r="392" spans="1:10" ht="30" customHeight="1" x14ac:dyDescent="0.25">
      <c r="A392" s="47" t="s">
        <v>204</v>
      </c>
      <c r="C392" s="20"/>
    </row>
    <row r="393" spans="1:10" ht="36.950000000000003" customHeight="1" x14ac:dyDescent="0.25">
      <c r="A393" s="43" t="s">
        <v>199</v>
      </c>
      <c r="C393" s="15">
        <f>$C$12*$C$149/(2*$C$50)</f>
        <v>1.1361975799477173E-19</v>
      </c>
    </row>
    <row r="394" spans="1:10" ht="24.95" customHeight="1" x14ac:dyDescent="0.25">
      <c r="A394" s="43" t="s">
        <v>200</v>
      </c>
      <c r="C394" s="15">
        <f>2*$C$50*$C$11*$C$149</f>
        <v>1.7052316154612505E-28</v>
      </c>
    </row>
    <row r="395" spans="1:10" ht="51" customHeight="1" x14ac:dyDescent="0.25">
      <c r="A395" s="43" t="s">
        <v>84</v>
      </c>
      <c r="C395" s="11">
        <f>(C393/C394)^0.5</f>
        <v>25812.807459304498</v>
      </c>
    </row>
    <row r="396" spans="1:10" ht="42" customHeight="1" x14ac:dyDescent="0.25">
      <c r="A396" s="43" t="s">
        <v>123</v>
      </c>
      <c r="C396" s="15">
        <f>1/(C393*C394)^(1/2)</f>
        <v>2.2718590423764403E+23</v>
      </c>
    </row>
    <row r="397" spans="1:10" ht="36" customHeight="1" x14ac:dyDescent="0.25">
      <c r="A397" s="43" t="s">
        <v>139</v>
      </c>
      <c r="C397" s="27">
        <f>$C$16/C394</f>
        <v>939565405.35206115</v>
      </c>
    </row>
    <row r="398" spans="1:10" ht="39" customHeight="1" x14ac:dyDescent="0.25">
      <c r="A398" s="43" t="s">
        <v>140</v>
      </c>
      <c r="C398" s="26">
        <f>$C$17/C393</f>
        <v>36399.1947343715</v>
      </c>
    </row>
    <row r="399" spans="1:10" ht="24.95" customHeight="1" x14ac:dyDescent="0.25">
      <c r="A399" s="43" t="s">
        <v>358</v>
      </c>
      <c r="B399" s="53"/>
      <c r="C399" s="15">
        <f>C397*C398</f>
        <v>34199424155088.367</v>
      </c>
      <c r="D399" s="15"/>
      <c r="E399" s="8"/>
      <c r="F399" s="13"/>
      <c r="G399" s="58"/>
      <c r="H399" s="10"/>
      <c r="I399" s="10"/>
      <c r="J399" s="10"/>
    </row>
    <row r="400" spans="1:10" ht="39" customHeight="1" x14ac:dyDescent="0.25">
      <c r="A400" s="43" t="s">
        <v>359</v>
      </c>
      <c r="B400" s="53"/>
      <c r="C400" s="15">
        <f>C399/C396</f>
        <v>1.5053497385698116E-10</v>
      </c>
      <c r="D400" s="11"/>
      <c r="E400" s="11"/>
      <c r="F400" s="13"/>
      <c r="G400" s="58"/>
      <c r="H400" s="10"/>
      <c r="I400" s="10"/>
      <c r="J400" s="10"/>
    </row>
    <row r="401" spans="1:10" ht="36" customHeight="1" x14ac:dyDescent="0.25">
      <c r="A401" s="43" t="s">
        <v>360</v>
      </c>
      <c r="B401" s="53"/>
      <c r="C401" s="15">
        <f>C400/$C$13^2</f>
        <v>1.6749274710000006E-27</v>
      </c>
      <c r="D401" s="13"/>
      <c r="E401" s="13"/>
      <c r="F401" s="58"/>
      <c r="G401" s="58"/>
      <c r="H401" s="10"/>
      <c r="I401" s="10"/>
      <c r="J401" s="10"/>
    </row>
    <row r="402" spans="1:10" ht="20.100000000000001" customHeight="1" x14ac:dyDescent="0.25">
      <c r="C402" s="20"/>
    </row>
    <row r="403" spans="1:10" ht="39" customHeight="1" x14ac:dyDescent="0.25">
      <c r="A403" s="43" t="s">
        <v>302</v>
      </c>
      <c r="B403" s="53"/>
      <c r="C403" s="15">
        <f>$C$14/($C$28*$C$13)</f>
        <v>1.3195909271131858E-15</v>
      </c>
      <c r="D403" s="15"/>
      <c r="E403" s="15"/>
      <c r="F403" s="13"/>
      <c r="G403" s="58"/>
      <c r="H403" s="10"/>
      <c r="I403" s="10"/>
      <c r="J403" s="10"/>
    </row>
    <row r="404" spans="1:10" ht="39" customHeight="1" x14ac:dyDescent="0.25">
      <c r="A404" s="43" t="s">
        <v>141</v>
      </c>
      <c r="C404" s="15">
        <f>$C$149/2/2^0.5</f>
        <v>4.6654584647698853E-16</v>
      </c>
    </row>
    <row r="405" spans="1:10" ht="39" customHeight="1" x14ac:dyDescent="0.25">
      <c r="A405" s="43" t="s">
        <v>142</v>
      </c>
      <c r="C405" s="15">
        <f>$C$149/$C$50^0.5/4</f>
        <v>3.8618612376899169E-15</v>
      </c>
    </row>
    <row r="406" spans="1:10" ht="36.950000000000003" customHeight="1" x14ac:dyDescent="0.25">
      <c r="A406" s="43" t="s">
        <v>143</v>
      </c>
      <c r="C406" s="15">
        <f>$C$149/(32*$C$50)</f>
        <v>5.6509831618040038E-15</v>
      </c>
    </row>
    <row r="407" spans="1:10" ht="36.950000000000003" customHeight="1" x14ac:dyDescent="0.25">
      <c r="A407" s="43" t="s">
        <v>144</v>
      </c>
      <c r="C407" s="15">
        <f>$C$149/16</f>
        <v>8.2474432944574128E-17</v>
      </c>
    </row>
    <row r="408" spans="1:10" ht="24.95" customHeight="1" x14ac:dyDescent="0.25">
      <c r="A408" s="43" t="s">
        <v>146</v>
      </c>
      <c r="C408" s="15">
        <f>2*$C$7*C406</f>
        <v>3.5506174373366162E-14</v>
      </c>
    </row>
    <row r="409" spans="1:10" ht="24.95" customHeight="1" x14ac:dyDescent="0.25">
      <c r="A409" s="43" t="s">
        <v>145</v>
      </c>
      <c r="C409" s="15">
        <f>2*$C$7*C407</f>
        <v>5.1820214529531622E-16</v>
      </c>
    </row>
    <row r="410" spans="1:10" ht="24.95" customHeight="1" x14ac:dyDescent="0.25">
      <c r="A410" s="43" t="s">
        <v>147</v>
      </c>
      <c r="C410" s="15">
        <f>$C$7*C404^2</f>
        <v>6.8381484934228827E-31</v>
      </c>
    </row>
    <row r="411" spans="1:10" ht="24.95" customHeight="1" x14ac:dyDescent="0.25">
      <c r="A411" s="43" t="s">
        <v>148</v>
      </c>
      <c r="C411" s="15">
        <f>$C$7*C405^2</f>
        <v>4.6853625559592691E-29</v>
      </c>
    </row>
    <row r="412" spans="1:10" ht="39" customHeight="1" x14ac:dyDescent="0.25">
      <c r="A412" s="43" t="s">
        <v>153</v>
      </c>
      <c r="C412" s="15">
        <f>$C$11*C410/C408</f>
        <v>1.7052316154612505E-28</v>
      </c>
    </row>
    <row r="413" spans="1:10" ht="39" customHeight="1" x14ac:dyDescent="0.25">
      <c r="A413" s="43" t="s">
        <v>154</v>
      </c>
      <c r="C413" s="15">
        <f>$C$12*C411/C409</f>
        <v>1.1361975799477168E-19</v>
      </c>
    </row>
    <row r="414" spans="1:10" ht="51" customHeight="1" x14ac:dyDescent="0.25">
      <c r="A414" s="43" t="s">
        <v>84</v>
      </c>
      <c r="C414" s="11">
        <f>(C413/C412)^0.5</f>
        <v>25812.807459304491</v>
      </c>
    </row>
    <row r="415" spans="1:10" ht="42" customHeight="1" x14ac:dyDescent="0.25">
      <c r="A415" s="43" t="s">
        <v>123</v>
      </c>
      <c r="C415" s="15">
        <f>1/(C412*C413)^(1/2)</f>
        <v>2.2718590423764406E+23</v>
      </c>
    </row>
    <row r="416" spans="1:10" ht="38.1" customHeight="1" x14ac:dyDescent="0.25">
      <c r="A416" s="43" t="s">
        <v>149</v>
      </c>
      <c r="C416" s="15">
        <f>C397/C408</f>
        <v>2.6462028701600886E+22</v>
      </c>
    </row>
    <row r="417" spans="1:3" ht="38.1" customHeight="1" x14ac:dyDescent="0.25">
      <c r="A417" s="43" t="s">
        <v>150</v>
      </c>
      <c r="C417" s="15">
        <f>C398/C409</f>
        <v>7.0241304604457214E+19</v>
      </c>
    </row>
    <row r="418" spans="1:3" ht="38.1" customHeight="1" x14ac:dyDescent="0.25">
      <c r="A418" s="43" t="s">
        <v>86</v>
      </c>
      <c r="C418" s="18">
        <f>C416/C417</f>
        <v>376.73031346177072</v>
      </c>
    </row>
    <row r="419" spans="1:3" ht="24.95" customHeight="1" x14ac:dyDescent="0.25">
      <c r="A419" s="43" t="s">
        <v>361</v>
      </c>
      <c r="C419" s="15">
        <f>C416*C417</f>
        <v>1.8587274184810372E+42</v>
      </c>
    </row>
    <row r="420" spans="1:3" ht="24.95" customHeight="1" x14ac:dyDescent="0.25">
      <c r="A420" s="43" t="s">
        <v>151</v>
      </c>
      <c r="C420" s="15">
        <f>$C$11*C416</f>
        <v>234299772159.23538</v>
      </c>
    </row>
    <row r="421" spans="1:3" ht="24.95" customHeight="1" x14ac:dyDescent="0.25">
      <c r="A421" s="43" t="s">
        <v>152</v>
      </c>
      <c r="C421" s="15">
        <f>$C$12*C417</f>
        <v>88267826609570.281</v>
      </c>
    </row>
    <row r="422" spans="1:3" ht="24.95" customHeight="1" x14ac:dyDescent="0.25">
      <c r="A422" s="43" t="s">
        <v>303</v>
      </c>
      <c r="C422" s="52">
        <f>C410*C420</f>
        <v>1.6021766340000001E-19</v>
      </c>
    </row>
    <row r="423" spans="1:3" ht="24.95" customHeight="1" x14ac:dyDescent="0.25">
      <c r="A423" s="43" t="s">
        <v>304</v>
      </c>
      <c r="C423" s="52">
        <f>C411*C421</f>
        <v>4.1356676969238582E-15</v>
      </c>
    </row>
    <row r="424" spans="1:3" ht="20.100000000000001" customHeight="1" x14ac:dyDescent="0.25">
      <c r="C424" s="19"/>
    </row>
    <row r="425" spans="1:3" ht="39.950000000000003" customHeight="1" x14ac:dyDescent="0.25">
      <c r="A425" s="43" t="s">
        <v>201</v>
      </c>
      <c r="C425" s="15">
        <f>C408*C410</f>
        <v>2.4279649279844399E-44</v>
      </c>
    </row>
    <row r="426" spans="1:3" ht="39.950000000000003" customHeight="1" x14ac:dyDescent="0.25">
      <c r="A426" s="43" t="s">
        <v>184</v>
      </c>
      <c r="C426" s="15">
        <f>C409*C411</f>
        <v>2.4279649279844394E-44</v>
      </c>
    </row>
    <row r="427" spans="1:3" ht="39.950000000000003" customHeight="1" x14ac:dyDescent="0.25">
      <c r="A427" s="43" t="s">
        <v>218</v>
      </c>
      <c r="C427" s="15"/>
    </row>
    <row r="428" spans="1:3" ht="39" customHeight="1" x14ac:dyDescent="0.25">
      <c r="A428" s="43" t="s">
        <v>179</v>
      </c>
      <c r="C428" s="15">
        <f>$C$14*$C$13/($C$149*C425)</f>
        <v>6.2000472956562324E+33</v>
      </c>
    </row>
    <row r="429" spans="1:3" ht="38.1" customHeight="1" x14ac:dyDescent="0.25">
      <c r="A429" s="43" t="s">
        <v>234</v>
      </c>
      <c r="C429" s="15">
        <f>C425*C428/$C$22/$C$25</f>
        <v>1.8105195822074311E-11</v>
      </c>
    </row>
    <row r="430" spans="1:3" ht="20.100000000000001" customHeight="1" x14ac:dyDescent="0.25">
      <c r="C430" s="19"/>
    </row>
    <row r="431" spans="1:3" ht="30" customHeight="1" x14ac:dyDescent="0.25">
      <c r="A431" s="45" t="s">
        <v>185</v>
      </c>
      <c r="C431" s="20"/>
    </row>
    <row r="432" spans="1:3" ht="39.950000000000003" customHeight="1" x14ac:dyDescent="0.25">
      <c r="A432" s="43" t="s">
        <v>169</v>
      </c>
      <c r="C432" s="15">
        <f>C26*$C$16^4/(8*C11^2*$C$14^3*$C$13)</f>
        <v>10973731.556123979</v>
      </c>
    </row>
    <row r="433" spans="1:3" ht="39.950000000000003" customHeight="1" x14ac:dyDescent="0.25">
      <c r="A433" s="48" t="s">
        <v>173</v>
      </c>
      <c r="C433" s="20"/>
    </row>
    <row r="434" spans="1:3" ht="39.950000000000003" customHeight="1" x14ac:dyDescent="0.25">
      <c r="A434" s="43" t="s">
        <v>168</v>
      </c>
      <c r="C434" s="15">
        <f>$C$14*$C$13*C432</f>
        <v>2.1798723587126944E-18</v>
      </c>
    </row>
    <row r="435" spans="1:3" ht="39.950000000000003" customHeight="1" x14ac:dyDescent="0.25">
      <c r="A435" s="43" t="s">
        <v>177</v>
      </c>
      <c r="C435" s="20">
        <f>$C$14*$C$13*C432/$C$16</f>
        <v>13.60569310807147</v>
      </c>
    </row>
    <row r="436" spans="1:3" ht="24.95" customHeight="1" x14ac:dyDescent="0.25">
      <c r="A436" s="43" t="s">
        <v>170</v>
      </c>
      <c r="C436" s="15">
        <f>$C$13*C432</f>
        <v>3289841956642572.5</v>
      </c>
    </row>
    <row r="437" spans="1:3" ht="38.1" customHeight="1" x14ac:dyDescent="0.25">
      <c r="A437" s="43" t="s">
        <v>171</v>
      </c>
      <c r="C437" s="15">
        <f>1/C432</f>
        <v>9.1126705158186772E-8</v>
      </c>
    </row>
    <row r="438" spans="1:3" ht="38.1" customHeight="1" x14ac:dyDescent="0.25">
      <c r="A438" s="43" t="s">
        <v>172</v>
      </c>
      <c r="C438" s="15">
        <f>1/(2*C7*C432)</f>
        <v>1.4503265573603141E-8</v>
      </c>
    </row>
    <row r="439" spans="1:3" ht="20.100000000000001" customHeight="1" x14ac:dyDescent="0.25">
      <c r="C439" s="15"/>
    </row>
    <row r="440" spans="1:3" ht="38.1" customHeight="1" x14ac:dyDescent="0.25">
      <c r="A440" s="43" t="s">
        <v>98</v>
      </c>
      <c r="C440" s="15">
        <f>$C$13*$C$134*2</f>
        <v>1.3602973540225702E+32</v>
      </c>
    </row>
    <row r="441" spans="1:3" ht="42" customHeight="1" x14ac:dyDescent="0.25">
      <c r="A441" s="43" t="s">
        <v>175</v>
      </c>
      <c r="C441" s="15">
        <f>C442*C26/C27</f>
        <v>1.0001999245119257E-31</v>
      </c>
    </row>
    <row r="442" spans="1:3" ht="39.950000000000003" customHeight="1" x14ac:dyDescent="0.25">
      <c r="C442" s="15">
        <f>($C$16^3/(16*C45^2*$C$14*$C$13^3))</f>
        <v>1.8365197371597336E-28</v>
      </c>
    </row>
    <row r="443" spans="1:3" ht="36.950000000000003" customHeight="1" x14ac:dyDescent="0.25">
      <c r="A443" s="43" t="s">
        <v>176</v>
      </c>
      <c r="C443" s="21">
        <f>C442/C441</f>
        <v>1836.1526452383132</v>
      </c>
    </row>
    <row r="444" spans="1:3" ht="20.100000000000001" customHeight="1" x14ac:dyDescent="0.25">
      <c r="C444" s="20"/>
    </row>
    <row r="445" spans="1:3" s="12" customFormat="1" ht="20.100000000000001" customHeight="1" x14ac:dyDescent="0.25">
      <c r="A445" s="49" t="s">
        <v>81</v>
      </c>
      <c r="C445" s="11"/>
    </row>
    <row r="446" spans="1:3" ht="20.100000000000001" customHeight="1" x14ac:dyDescent="0.25">
      <c r="A446" s="49" t="s">
        <v>266</v>
      </c>
      <c r="C446" s="11"/>
    </row>
    <row r="447" spans="1:3" s="12" customFormat="1" ht="20.100000000000001" customHeight="1" x14ac:dyDescent="0.25">
      <c r="A447" s="49" t="s">
        <v>267</v>
      </c>
      <c r="C447" s="11"/>
    </row>
    <row r="448" spans="1:3" ht="20.100000000000001" customHeight="1" x14ac:dyDescent="0.25">
      <c r="C448" s="11"/>
    </row>
    <row r="449" spans="1:3" ht="20.100000000000001" customHeight="1" x14ac:dyDescent="0.25">
      <c r="A449" s="50" t="s">
        <v>268</v>
      </c>
      <c r="C449" s="11"/>
    </row>
    <row r="450" spans="1:3" x14ac:dyDescent="0.25">
      <c r="A450" s="49" t="s">
        <v>4</v>
      </c>
    </row>
    <row r="451" spans="1:3" x14ac:dyDescent="0.25">
      <c r="A451" s="49" t="s">
        <v>3</v>
      </c>
    </row>
    <row r="452" spans="1:3" x14ac:dyDescent="0.25">
      <c r="A452" s="49" t="s">
        <v>14</v>
      </c>
    </row>
    <row r="453" spans="1:3" x14ac:dyDescent="0.25">
      <c r="A453" s="49" t="s">
        <v>43</v>
      </c>
    </row>
    <row r="454" spans="1:3" x14ac:dyDescent="0.25">
      <c r="A454" s="49" t="s">
        <v>44</v>
      </c>
    </row>
    <row r="455" spans="1:3" s="9" customFormat="1" ht="12.75" x14ac:dyDescent="0.2">
      <c r="A455" s="49" t="s">
        <v>41</v>
      </c>
      <c r="B455" s="25"/>
      <c r="C455" s="13"/>
    </row>
    <row r="456" spans="1:3" s="9" customFormat="1" ht="12.75" x14ac:dyDescent="0.2">
      <c r="A456" s="49" t="s">
        <v>53</v>
      </c>
      <c r="B456" s="25"/>
      <c r="C456" s="13"/>
    </row>
    <row r="457" spans="1:3" x14ac:dyDescent="0.25">
      <c r="A457" s="49" t="s">
        <v>34</v>
      </c>
    </row>
    <row r="458" spans="1:3" s="9" customFormat="1" ht="12.75" x14ac:dyDescent="0.2">
      <c r="A458" s="49" t="s">
        <v>31</v>
      </c>
      <c r="B458" s="25"/>
      <c r="C458" s="13"/>
    </row>
    <row r="459" spans="1:3" s="9" customFormat="1" ht="12.75" x14ac:dyDescent="0.2">
      <c r="A459" s="49" t="s">
        <v>55</v>
      </c>
      <c r="B459" s="25"/>
      <c r="C459" s="13"/>
    </row>
    <row r="460" spans="1:3" s="9" customFormat="1" ht="12.75" x14ac:dyDescent="0.2">
      <c r="A460" s="49" t="s">
        <v>24</v>
      </c>
      <c r="B460" s="25"/>
      <c r="C460" s="13"/>
    </row>
    <row r="461" spans="1:3" s="9" customFormat="1" ht="12.75" x14ac:dyDescent="0.2">
      <c r="A461" s="49" t="s">
        <v>6</v>
      </c>
      <c r="B461" s="25"/>
      <c r="C461" s="13"/>
    </row>
    <row r="462" spans="1:3" s="9" customFormat="1" ht="12.75" x14ac:dyDescent="0.2">
      <c r="A462" s="49" t="s">
        <v>225</v>
      </c>
      <c r="B462" s="25"/>
      <c r="C462" s="13"/>
    </row>
    <row r="463" spans="1:3" s="9" customFormat="1" ht="12.75" x14ac:dyDescent="0.2">
      <c r="A463" s="49" t="s">
        <v>92</v>
      </c>
      <c r="B463" s="25"/>
      <c r="C463" s="13"/>
    </row>
    <row r="464" spans="1:3" x14ac:dyDescent="0.25">
      <c r="A464" s="49" t="s">
        <v>16</v>
      </c>
    </row>
    <row r="465" spans="1:1" x14ac:dyDescent="0.25">
      <c r="A465" s="49" t="s">
        <v>39</v>
      </c>
    </row>
    <row r="466" spans="1:1" x14ac:dyDescent="0.25">
      <c r="A466" s="49" t="s">
        <v>25</v>
      </c>
    </row>
    <row r="467" spans="1:1" x14ac:dyDescent="0.25">
      <c r="A467" s="49" t="s">
        <v>57</v>
      </c>
    </row>
    <row r="468" spans="1:1" x14ac:dyDescent="0.25">
      <c r="A468" s="49" t="s">
        <v>28</v>
      </c>
    </row>
    <row r="469" spans="1:1" x14ac:dyDescent="0.25">
      <c r="A469" s="49" t="s">
        <v>26</v>
      </c>
    </row>
    <row r="470" spans="1:1" x14ac:dyDescent="0.25">
      <c r="A470" s="49" t="s">
        <v>211</v>
      </c>
    </row>
    <row r="471" spans="1:1" x14ac:dyDescent="0.25">
      <c r="A471" s="49" t="s">
        <v>325</v>
      </c>
    </row>
    <row r="472" spans="1:1" x14ac:dyDescent="0.25">
      <c r="A472" s="49" t="s">
        <v>11</v>
      </c>
    </row>
    <row r="473" spans="1:1" x14ac:dyDescent="0.25">
      <c r="A473" s="49" t="s">
        <v>42</v>
      </c>
    </row>
    <row r="474" spans="1:1" x14ac:dyDescent="0.25">
      <c r="A474" s="49" t="s">
        <v>49</v>
      </c>
    </row>
    <row r="475" spans="1:1" x14ac:dyDescent="0.25">
      <c r="A475" s="49" t="s">
        <v>9</v>
      </c>
    </row>
    <row r="476" spans="1:1" x14ac:dyDescent="0.25">
      <c r="A476" s="49" t="s">
        <v>32</v>
      </c>
    </row>
    <row r="477" spans="1:1" x14ac:dyDescent="0.25">
      <c r="A477" s="49" t="s">
        <v>48</v>
      </c>
    </row>
    <row r="478" spans="1:1" x14ac:dyDescent="0.25">
      <c r="A478" s="49" t="s">
        <v>189</v>
      </c>
    </row>
    <row r="479" spans="1:1" x14ac:dyDescent="0.25">
      <c r="A479" s="49" t="s">
        <v>33</v>
      </c>
    </row>
    <row r="480" spans="1:1" x14ac:dyDescent="0.25">
      <c r="A480" s="49" t="s">
        <v>30</v>
      </c>
    </row>
    <row r="481" spans="1:1" x14ac:dyDescent="0.25">
      <c r="A481" s="49" t="s">
        <v>226</v>
      </c>
    </row>
    <row r="482" spans="1:1" x14ac:dyDescent="0.25">
      <c r="A482" s="49" t="s">
        <v>2</v>
      </c>
    </row>
    <row r="483" spans="1:1" x14ac:dyDescent="0.25">
      <c r="A483" s="49" t="s">
        <v>38</v>
      </c>
    </row>
    <row r="484" spans="1:1" x14ac:dyDescent="0.25">
      <c r="A484" s="49" t="s">
        <v>36</v>
      </c>
    </row>
    <row r="485" spans="1:1" x14ac:dyDescent="0.25">
      <c r="A485" s="49" t="s">
        <v>45</v>
      </c>
    </row>
    <row r="486" spans="1:1" x14ac:dyDescent="0.25">
      <c r="A486" s="49" t="s">
        <v>52</v>
      </c>
    </row>
    <row r="487" spans="1:1" x14ac:dyDescent="0.25">
      <c r="A487" s="49" t="s">
        <v>17</v>
      </c>
    </row>
    <row r="488" spans="1:1" x14ac:dyDescent="0.25">
      <c r="A488" s="49" t="s">
        <v>89</v>
      </c>
    </row>
    <row r="489" spans="1:1" x14ac:dyDescent="0.25">
      <c r="A489" s="49" t="s">
        <v>228</v>
      </c>
    </row>
    <row r="490" spans="1:1" x14ac:dyDescent="0.25">
      <c r="A490" s="49" t="s">
        <v>29</v>
      </c>
    </row>
    <row r="491" spans="1:1" x14ac:dyDescent="0.25">
      <c r="A491" s="49" t="s">
        <v>56</v>
      </c>
    </row>
    <row r="492" spans="1:1" x14ac:dyDescent="0.25">
      <c r="A492" s="49" t="s">
        <v>188</v>
      </c>
    </row>
    <row r="493" spans="1:1" x14ac:dyDescent="0.25">
      <c r="A493" s="49" t="s">
        <v>94</v>
      </c>
    </row>
    <row r="494" spans="1:1" x14ac:dyDescent="0.25">
      <c r="A494" s="49" t="s">
        <v>46</v>
      </c>
    </row>
    <row r="495" spans="1:1" x14ac:dyDescent="0.25">
      <c r="A495" s="49" t="s">
        <v>306</v>
      </c>
    </row>
    <row r="496" spans="1:1" x14ac:dyDescent="0.25">
      <c r="A496" s="49" t="s">
        <v>307</v>
      </c>
    </row>
    <row r="497" spans="1:3" x14ac:dyDescent="0.25">
      <c r="A497" s="49" t="s">
        <v>1</v>
      </c>
    </row>
    <row r="498" spans="1:3" x14ac:dyDescent="0.25">
      <c r="A498" s="49" t="s">
        <v>8</v>
      </c>
    </row>
    <row r="499" spans="1:3" x14ac:dyDescent="0.25">
      <c r="A499" s="49" t="s">
        <v>0</v>
      </c>
    </row>
    <row r="500" spans="1:3" x14ac:dyDescent="0.25">
      <c r="A500" s="49" t="s">
        <v>64</v>
      </c>
    </row>
    <row r="501" spans="1:3" x14ac:dyDescent="0.25">
      <c r="A501" s="49" t="s">
        <v>227</v>
      </c>
    </row>
    <row r="502" spans="1:3" x14ac:dyDescent="0.25">
      <c r="A502" s="49" t="s">
        <v>5</v>
      </c>
    </row>
    <row r="503" spans="1:3" x14ac:dyDescent="0.25">
      <c r="A503" s="49" t="s">
        <v>10</v>
      </c>
    </row>
    <row r="504" spans="1:3" x14ac:dyDescent="0.25">
      <c r="A504" s="49" t="s">
        <v>95</v>
      </c>
    </row>
    <row r="505" spans="1:3" x14ac:dyDescent="0.25">
      <c r="A505" s="49" t="s">
        <v>174</v>
      </c>
    </row>
    <row r="506" spans="1:3" x14ac:dyDescent="0.25">
      <c r="A506" s="49" t="s">
        <v>54</v>
      </c>
    </row>
    <row r="507" spans="1:3" x14ac:dyDescent="0.25">
      <c r="A507" s="49" t="s">
        <v>35</v>
      </c>
    </row>
    <row r="508" spans="1:3" x14ac:dyDescent="0.25">
      <c r="A508" s="49" t="s">
        <v>65</v>
      </c>
    </row>
    <row r="509" spans="1:3" x14ac:dyDescent="0.25">
      <c r="A509" s="49" t="s">
        <v>47</v>
      </c>
    </row>
    <row r="510" spans="1:3" x14ac:dyDescent="0.25">
      <c r="A510" s="49" t="s">
        <v>40</v>
      </c>
    </row>
    <row r="511" spans="1:3" x14ac:dyDescent="0.25">
      <c r="A511" s="49" t="s">
        <v>27</v>
      </c>
    </row>
    <row r="512" spans="1:3" s="9" customFormat="1" ht="12.75" x14ac:dyDescent="0.2">
      <c r="A512" s="49" t="s">
        <v>93</v>
      </c>
      <c r="B512" s="25"/>
      <c r="C512" s="13"/>
    </row>
    <row r="513" spans="1:10" x14ac:dyDescent="0.25">
      <c r="A513" s="49" t="s">
        <v>190</v>
      </c>
    </row>
    <row r="514" spans="1:10" x14ac:dyDescent="0.25">
      <c r="A514" s="49" t="s">
        <v>214</v>
      </c>
    </row>
    <row r="515" spans="1:10" x14ac:dyDescent="0.25">
      <c r="A515" s="49" t="s">
        <v>50</v>
      </c>
    </row>
    <row r="516" spans="1:10" x14ac:dyDescent="0.25">
      <c r="A516" s="49" t="s">
        <v>51</v>
      </c>
    </row>
    <row r="517" spans="1:10" x14ac:dyDescent="0.25">
      <c r="A517" s="49" t="s">
        <v>19</v>
      </c>
    </row>
    <row r="518" spans="1:10" x14ac:dyDescent="0.25">
      <c r="A518" s="49" t="s">
        <v>20</v>
      </c>
    </row>
    <row r="519" spans="1:10" x14ac:dyDescent="0.25">
      <c r="A519" s="49" t="s">
        <v>21</v>
      </c>
    </row>
    <row r="520" spans="1:10" x14ac:dyDescent="0.25">
      <c r="A520" s="49" t="s">
        <v>22</v>
      </c>
    </row>
    <row r="521" spans="1:10" x14ac:dyDescent="0.25">
      <c r="A521" s="49" t="s">
        <v>15</v>
      </c>
    </row>
    <row r="522" spans="1:10" x14ac:dyDescent="0.25">
      <c r="A522" s="49" t="s">
        <v>324</v>
      </c>
      <c r="B522" s="53"/>
      <c r="D522" s="8"/>
      <c r="E522" s="8"/>
      <c r="F522" s="13"/>
      <c r="G522" s="58"/>
      <c r="H522" s="10"/>
      <c r="I522" s="10"/>
      <c r="J522" s="10"/>
    </row>
    <row r="523" spans="1:10" x14ac:dyDescent="0.25">
      <c r="A523" s="49" t="s">
        <v>322</v>
      </c>
      <c r="B523" s="53"/>
      <c r="D523" s="8"/>
      <c r="E523" s="8"/>
      <c r="F523" s="13"/>
      <c r="G523" s="58"/>
      <c r="H523" s="10"/>
      <c r="I523" s="10"/>
      <c r="J523" s="10"/>
    </row>
    <row r="524" spans="1:10" x14ac:dyDescent="0.25">
      <c r="A524" s="49" t="s">
        <v>323</v>
      </c>
      <c r="B524" s="53"/>
      <c r="D524" s="8"/>
      <c r="E524" s="8"/>
      <c r="F524" s="13"/>
      <c r="G524" s="58"/>
      <c r="H524" s="10"/>
      <c r="I524" s="10"/>
      <c r="J524" s="10"/>
    </row>
    <row r="525" spans="1:10" x14ac:dyDescent="0.25">
      <c r="A525" s="49" t="s">
        <v>56</v>
      </c>
    </row>
    <row r="526" spans="1:10" x14ac:dyDescent="0.25">
      <c r="A526" s="49" t="s">
        <v>38</v>
      </c>
      <c r="B526" s="53"/>
      <c r="D526" s="8"/>
      <c r="E526" s="8"/>
      <c r="F526" s="13"/>
      <c r="G526" s="58"/>
      <c r="H526" s="10"/>
      <c r="I526" s="10"/>
      <c r="J526" s="10"/>
    </row>
    <row r="527" spans="1:10" x14ac:dyDescent="0.25">
      <c r="A527" s="49" t="s">
        <v>36</v>
      </c>
      <c r="B527" s="53"/>
      <c r="D527" s="8"/>
      <c r="E527" s="8"/>
      <c r="F527" s="13"/>
      <c r="G527" s="58"/>
      <c r="H527" s="10"/>
      <c r="I527" s="10"/>
      <c r="J527" s="10"/>
    </row>
    <row r="528" spans="1:10" x14ac:dyDescent="0.25">
      <c r="A528" s="49" t="s">
        <v>24</v>
      </c>
      <c r="B528" s="53"/>
      <c r="D528" s="8"/>
      <c r="E528" s="8"/>
      <c r="F528" s="13"/>
      <c r="G528" s="58"/>
      <c r="H528" s="10"/>
      <c r="I528" s="10"/>
      <c r="J528" s="10"/>
    </row>
    <row r="529" spans="1:10" x14ac:dyDescent="0.25">
      <c r="A529" s="49" t="s">
        <v>0</v>
      </c>
      <c r="B529" s="53"/>
      <c r="D529" s="8"/>
      <c r="E529" s="8"/>
      <c r="F529" s="13"/>
      <c r="G529" s="58"/>
      <c r="H529" s="10"/>
      <c r="I529" s="10"/>
      <c r="J529" s="10"/>
    </row>
    <row r="530" spans="1:10" x14ac:dyDescent="0.25">
      <c r="A530" s="49" t="s">
        <v>1</v>
      </c>
      <c r="B530" s="53"/>
      <c r="D530" s="8"/>
      <c r="E530" s="8"/>
      <c r="F530" s="13"/>
      <c r="G530" s="58"/>
      <c r="H530" s="10"/>
      <c r="I530" s="10"/>
      <c r="J530" s="10"/>
    </row>
    <row r="531" spans="1:10" x14ac:dyDescent="0.25">
      <c r="A531" s="49" t="s">
        <v>306</v>
      </c>
    </row>
    <row r="532" spans="1:10" x14ac:dyDescent="0.25">
      <c r="A532" s="49" t="s">
        <v>307</v>
      </c>
    </row>
    <row r="533" spans="1:10" x14ac:dyDescent="0.25">
      <c r="A533" s="49" t="s">
        <v>308</v>
      </c>
      <c r="B533" s="53"/>
      <c r="D533" s="8"/>
      <c r="E533" s="8"/>
      <c r="F533" s="13"/>
      <c r="G533" s="58"/>
      <c r="H533" s="10"/>
      <c r="I533" s="10"/>
      <c r="J533" s="10"/>
    </row>
    <row r="534" spans="1:10" s="9" customFormat="1" ht="12.75" x14ac:dyDescent="0.2">
      <c r="A534" s="49" t="s">
        <v>309</v>
      </c>
      <c r="B534" s="64"/>
      <c r="C534" s="13"/>
      <c r="D534" s="65"/>
      <c r="E534" s="65"/>
      <c r="F534" s="65"/>
      <c r="G534" s="65"/>
    </row>
    <row r="535" spans="1:10" s="9" customFormat="1" ht="12.75" x14ac:dyDescent="0.2">
      <c r="A535" s="49" t="s">
        <v>310</v>
      </c>
      <c r="B535" s="64"/>
      <c r="C535" s="13"/>
      <c r="D535" s="65"/>
      <c r="E535" s="65"/>
      <c r="F535" s="65"/>
      <c r="G535" s="65"/>
    </row>
    <row r="536" spans="1:10" s="9" customFormat="1" ht="12.75" x14ac:dyDescent="0.2">
      <c r="A536" s="49" t="s">
        <v>311</v>
      </c>
      <c r="B536" s="64"/>
      <c r="C536" s="13"/>
      <c r="D536" s="65"/>
      <c r="E536" s="65"/>
      <c r="F536" s="65"/>
      <c r="G536" s="65"/>
    </row>
    <row r="537" spans="1:10" s="9" customFormat="1" ht="12.75" x14ac:dyDescent="0.2">
      <c r="A537" s="49" t="s">
        <v>309</v>
      </c>
      <c r="B537" s="64"/>
      <c r="C537" s="13"/>
      <c r="D537" s="65"/>
      <c r="E537" s="65"/>
      <c r="F537" s="65"/>
      <c r="G537" s="65"/>
    </row>
    <row r="538" spans="1:10" s="9" customFormat="1" ht="12.75" x14ac:dyDescent="0.2">
      <c r="A538" s="49" t="s">
        <v>312</v>
      </c>
      <c r="B538" s="66"/>
      <c r="C538" s="13"/>
      <c r="D538" s="65"/>
      <c r="E538" s="65"/>
      <c r="F538" s="65"/>
      <c r="G538" s="65"/>
    </row>
    <row r="539" spans="1:10" s="9" customFormat="1" ht="12.75" x14ac:dyDescent="0.2">
      <c r="A539" s="49" t="s">
        <v>313</v>
      </c>
      <c r="B539" s="66"/>
      <c r="C539" s="13"/>
      <c r="D539" s="65"/>
      <c r="E539" s="65"/>
      <c r="F539" s="65"/>
      <c r="G539" s="65"/>
    </row>
    <row r="540" spans="1:10" s="9" customFormat="1" ht="12.75" x14ac:dyDescent="0.2">
      <c r="A540" s="49" t="s">
        <v>314</v>
      </c>
      <c r="B540" s="66"/>
      <c r="C540" s="13"/>
      <c r="D540" s="65"/>
      <c r="E540" s="65"/>
      <c r="F540" s="65"/>
      <c r="G540" s="65"/>
    </row>
    <row r="541" spans="1:10" s="9" customFormat="1" ht="12.75" x14ac:dyDescent="0.2">
      <c r="A541" s="49" t="s">
        <v>315</v>
      </c>
      <c r="B541" s="66"/>
      <c r="C541" s="13"/>
      <c r="D541" s="65"/>
      <c r="E541" s="65"/>
      <c r="F541" s="65"/>
      <c r="G541" s="65"/>
    </row>
    <row r="542" spans="1:10" s="9" customFormat="1" ht="12.75" x14ac:dyDescent="0.2">
      <c r="A542" s="49" t="s">
        <v>316</v>
      </c>
      <c r="B542" s="66"/>
      <c r="C542" s="13"/>
      <c r="D542" s="65"/>
      <c r="E542" s="65"/>
      <c r="F542" s="65"/>
      <c r="G542" s="65"/>
    </row>
    <row r="543" spans="1:10" s="9" customFormat="1" ht="12.75" x14ac:dyDescent="0.2">
      <c r="A543" s="49" t="s">
        <v>317</v>
      </c>
      <c r="B543" s="66"/>
      <c r="C543" s="13"/>
      <c r="D543" s="65"/>
      <c r="E543" s="65"/>
      <c r="F543" s="65"/>
      <c r="G543" s="65"/>
    </row>
    <row r="544" spans="1:10" s="9" customFormat="1" ht="12.75" x14ac:dyDescent="0.2">
      <c r="A544" s="49" t="s">
        <v>318</v>
      </c>
      <c r="B544" s="66"/>
      <c r="C544" s="13"/>
      <c r="D544" s="65"/>
      <c r="E544" s="65"/>
      <c r="F544" s="65"/>
      <c r="G544" s="65"/>
    </row>
    <row r="545" spans="1:10" s="9" customFormat="1" ht="12.75" x14ac:dyDescent="0.2">
      <c r="A545" s="49" t="s">
        <v>319</v>
      </c>
      <c r="B545" s="66"/>
      <c r="C545" s="13"/>
      <c r="D545" s="65"/>
      <c r="E545" s="65"/>
      <c r="F545" s="65"/>
      <c r="G545" s="65"/>
    </row>
    <row r="546" spans="1:10" s="9" customFormat="1" ht="12.75" x14ac:dyDescent="0.2">
      <c r="A546" s="49" t="s">
        <v>320</v>
      </c>
      <c r="B546" s="66"/>
      <c r="C546" s="13"/>
      <c r="D546" s="65"/>
      <c r="E546" s="65"/>
      <c r="F546" s="65"/>
      <c r="G546" s="65"/>
    </row>
    <row r="547" spans="1:10" s="9" customFormat="1" ht="12.75" x14ac:dyDescent="0.2">
      <c r="A547" s="49" t="s">
        <v>321</v>
      </c>
      <c r="B547" s="66"/>
      <c r="C547" s="13"/>
      <c r="D547" s="65"/>
      <c r="E547" s="65"/>
      <c r="F547" s="65"/>
      <c r="G547" s="65"/>
    </row>
    <row r="548" spans="1:10" s="9" customFormat="1" ht="12.75" x14ac:dyDescent="0.2">
      <c r="A548" s="49" t="s">
        <v>95</v>
      </c>
      <c r="B548" s="64"/>
      <c r="C548" s="13"/>
      <c r="D548" s="8"/>
      <c r="E548" s="8"/>
      <c r="F548" s="13"/>
      <c r="G548" s="58"/>
      <c r="H548" s="10"/>
      <c r="I548" s="10"/>
      <c r="J548" s="10"/>
    </row>
    <row r="549" spans="1:10" s="9" customFormat="1" ht="12.75" x14ac:dyDescent="0.2">
      <c r="A549" s="49" t="s">
        <v>94</v>
      </c>
      <c r="B549" s="64"/>
      <c r="C549" s="13"/>
      <c r="D549" s="8"/>
      <c r="E549" s="8"/>
      <c r="F549" s="13"/>
      <c r="G549" s="58"/>
      <c r="H549" s="10"/>
      <c r="I549" s="10"/>
      <c r="J549" s="10"/>
    </row>
    <row r="550" spans="1:10" x14ac:dyDescent="0.25">
      <c r="A550" s="49" t="s">
        <v>31</v>
      </c>
      <c r="B550" s="53"/>
      <c r="D550" s="8"/>
      <c r="E550" s="8"/>
      <c r="F550" s="13"/>
      <c r="G550" s="58"/>
      <c r="H550" s="10"/>
      <c r="I550" s="10"/>
      <c r="J550" s="10"/>
    </row>
    <row r="551" spans="1:10" s="9" customFormat="1" ht="12.75" x14ac:dyDescent="0.2">
      <c r="A551" s="49" t="s">
        <v>92</v>
      </c>
      <c r="B551" s="64"/>
      <c r="C551" s="13"/>
      <c r="D551" s="8"/>
      <c r="E551" s="8"/>
      <c r="F551" s="13"/>
      <c r="G551" s="58"/>
      <c r="H551" s="10"/>
      <c r="I551" s="10"/>
      <c r="J551" s="10"/>
    </row>
    <row r="552" spans="1:10" s="9" customFormat="1" ht="12.75" x14ac:dyDescent="0.2">
      <c r="A552" s="49" t="s">
        <v>89</v>
      </c>
      <c r="B552" s="64"/>
      <c r="C552" s="13"/>
      <c r="D552" s="8"/>
      <c r="E552" s="8"/>
      <c r="F552" s="13"/>
      <c r="G552" s="58"/>
      <c r="H552" s="10"/>
      <c r="I552" s="10"/>
      <c r="J552" s="10"/>
    </row>
    <row r="553" spans="1:10" s="9" customFormat="1" ht="12.75" x14ac:dyDescent="0.2">
      <c r="A553" s="49" t="s">
        <v>228</v>
      </c>
      <c r="B553" s="64"/>
      <c r="C553" s="13"/>
      <c r="D553" s="8"/>
      <c r="E553" s="8"/>
      <c r="F553" s="13"/>
      <c r="G553" s="58"/>
      <c r="H553" s="10"/>
      <c r="I553" s="10"/>
      <c r="J553" s="10"/>
    </row>
    <row r="554" spans="1:10" s="9" customFormat="1" ht="12.75" x14ac:dyDescent="0.2">
      <c r="A554" s="49" t="s">
        <v>225</v>
      </c>
      <c r="B554" s="64"/>
      <c r="C554" s="13"/>
      <c r="D554" s="8"/>
      <c r="E554" s="8"/>
      <c r="F554" s="13"/>
      <c r="G554" s="58"/>
      <c r="H554" s="10"/>
      <c r="I554" s="10"/>
      <c r="J554" s="10"/>
    </row>
    <row r="555" spans="1:10" s="9" customFormat="1" ht="12.75" x14ac:dyDescent="0.2">
      <c r="A555" s="49" t="s">
        <v>226</v>
      </c>
      <c r="B555" s="64"/>
      <c r="C555" s="13"/>
      <c r="D555" s="8"/>
      <c r="E555" s="8"/>
      <c r="F555" s="13"/>
      <c r="G555" s="58"/>
      <c r="H555" s="10"/>
      <c r="I555" s="10"/>
      <c r="J555" s="10"/>
    </row>
    <row r="556" spans="1:10" s="9" customFormat="1" ht="12.75" x14ac:dyDescent="0.2">
      <c r="A556" s="49" t="s">
        <v>227</v>
      </c>
      <c r="B556" s="64"/>
      <c r="C556" s="13"/>
      <c r="D556" s="8"/>
      <c r="E556" s="8"/>
      <c r="F556" s="13"/>
      <c r="G556" s="58"/>
      <c r="H556" s="10"/>
      <c r="I556" s="10"/>
      <c r="J556" s="10"/>
    </row>
    <row r="557" spans="1:10" x14ac:dyDescent="0.25">
      <c r="A557" s="49" t="s">
        <v>35</v>
      </c>
      <c r="B557" s="53"/>
      <c r="D557" s="8"/>
      <c r="E557" s="8"/>
      <c r="F557" s="13"/>
      <c r="G557" s="58"/>
      <c r="H557" s="10"/>
      <c r="I557" s="10"/>
      <c r="J557" s="10"/>
    </row>
    <row r="558" spans="1:10" x14ac:dyDescent="0.25">
      <c r="A558" s="49" t="s">
        <v>43</v>
      </c>
      <c r="B558" s="53"/>
      <c r="D558" s="8"/>
      <c r="E558" s="8"/>
      <c r="F558" s="13"/>
      <c r="G558" s="58"/>
      <c r="H558" s="10"/>
      <c r="I558" s="10"/>
      <c r="J558" s="10"/>
    </row>
    <row r="559" spans="1:10" x14ac:dyDescent="0.25">
      <c r="A559" s="49" t="s">
        <v>11</v>
      </c>
      <c r="B559" s="53"/>
      <c r="D559" s="8"/>
      <c r="E559" s="8"/>
      <c r="F559" s="13"/>
      <c r="G559" s="58"/>
      <c r="H559" s="10"/>
      <c r="I559" s="10"/>
      <c r="J559" s="10"/>
    </row>
    <row r="560" spans="1:10" x14ac:dyDescent="0.25">
      <c r="A560" s="49" t="s">
        <v>19</v>
      </c>
      <c r="B560" s="53"/>
      <c r="D560" s="8"/>
      <c r="E560" s="8"/>
      <c r="F560" s="13"/>
      <c r="G560" s="58"/>
      <c r="H560" s="10"/>
      <c r="I560" s="10"/>
      <c r="J560" s="10"/>
    </row>
    <row r="561" spans="1:10" x14ac:dyDescent="0.25">
      <c r="A561" s="49" t="s">
        <v>20</v>
      </c>
      <c r="B561" s="53"/>
      <c r="D561" s="8"/>
      <c r="E561" s="8"/>
      <c r="F561" s="13"/>
      <c r="G561" s="58"/>
      <c r="H561" s="10"/>
      <c r="I561" s="10"/>
      <c r="J561" s="10"/>
    </row>
    <row r="562" spans="1:10" x14ac:dyDescent="0.25">
      <c r="A562" s="49" t="s">
        <v>21</v>
      </c>
      <c r="B562" s="53"/>
      <c r="D562" s="8"/>
      <c r="E562" s="8"/>
      <c r="F562" s="13"/>
      <c r="G562" s="58"/>
      <c r="H562" s="10"/>
      <c r="I562" s="10"/>
      <c r="J562" s="10"/>
    </row>
    <row r="563" spans="1:10" x14ac:dyDescent="0.25">
      <c r="A563" s="49" t="s">
        <v>22</v>
      </c>
      <c r="B563" s="53"/>
      <c r="D563" s="8"/>
      <c r="E563" s="8"/>
      <c r="F563" s="13"/>
      <c r="G563" s="58"/>
      <c r="H563" s="10"/>
      <c r="I563" s="10"/>
      <c r="J563" s="10"/>
    </row>
    <row r="564" spans="1:10" x14ac:dyDescent="0.25">
      <c r="A564" s="49" t="s">
        <v>50</v>
      </c>
      <c r="B564" s="53"/>
      <c r="D564" s="8"/>
      <c r="E564" s="8"/>
      <c r="F564" s="13"/>
      <c r="G564" s="58"/>
      <c r="H564" s="10"/>
      <c r="I564" s="10"/>
      <c r="J564" s="10"/>
    </row>
    <row r="565" spans="1:10" x14ac:dyDescent="0.25">
      <c r="A565" s="49" t="s">
        <v>51</v>
      </c>
      <c r="B565" s="53"/>
      <c r="D565" s="8"/>
      <c r="E565" s="8"/>
      <c r="F565" s="13"/>
      <c r="G565" s="58"/>
      <c r="H565" s="10"/>
      <c r="I565" s="10"/>
      <c r="J565" s="10"/>
    </row>
    <row r="566" spans="1:10" x14ac:dyDescent="0.25">
      <c r="A566" s="49" t="s">
        <v>42</v>
      </c>
      <c r="B566" s="53"/>
      <c r="D566" s="8"/>
      <c r="E566" s="8"/>
      <c r="F566" s="13"/>
      <c r="G566" s="58"/>
      <c r="H566" s="10"/>
      <c r="I566" s="10"/>
      <c r="J566" s="10"/>
    </row>
    <row r="567" spans="1:10" x14ac:dyDescent="0.25">
      <c r="A567" s="49" t="s">
        <v>14</v>
      </c>
      <c r="B567" s="53"/>
      <c r="D567" s="8"/>
      <c r="E567" s="8"/>
      <c r="F567" s="13"/>
      <c r="G567" s="58"/>
      <c r="H567" s="10"/>
      <c r="I567" s="10"/>
      <c r="J567" s="10"/>
    </row>
    <row r="568" spans="1:10" x14ac:dyDescent="0.25">
      <c r="A568" s="49" t="s">
        <v>190</v>
      </c>
      <c r="B568" s="53"/>
      <c r="D568" s="8"/>
      <c r="E568" s="8"/>
      <c r="F568" s="13"/>
      <c r="G568" s="58"/>
      <c r="H568" s="10"/>
      <c r="I568" s="10"/>
      <c r="J568" s="10"/>
    </row>
    <row r="569" spans="1:10" x14ac:dyDescent="0.25">
      <c r="A569" s="49" t="s">
        <v>189</v>
      </c>
      <c r="B569" s="53"/>
      <c r="D569" s="8"/>
      <c r="E569" s="8"/>
      <c r="F569" s="13"/>
      <c r="G569" s="58"/>
      <c r="H569" s="10"/>
      <c r="I569" s="10"/>
      <c r="J569" s="10"/>
    </row>
    <row r="570" spans="1:10" x14ac:dyDescent="0.25">
      <c r="A570" s="49" t="s">
        <v>188</v>
      </c>
      <c r="B570" s="53"/>
      <c r="D570" s="8"/>
      <c r="E570" s="8"/>
      <c r="F570" s="13"/>
      <c r="G570" s="58"/>
      <c r="H570" s="10"/>
      <c r="I570" s="10"/>
      <c r="J570" s="10"/>
    </row>
    <row r="571" spans="1:10" x14ac:dyDescent="0.25">
      <c r="A571" s="49" t="s">
        <v>44</v>
      </c>
      <c r="B571" s="53"/>
      <c r="D571" s="8"/>
      <c r="E571" s="8"/>
      <c r="F571" s="13"/>
      <c r="G571" s="58"/>
      <c r="H571" s="10"/>
      <c r="I571" s="10"/>
      <c r="J571" s="10"/>
    </row>
    <row r="572" spans="1:10" x14ac:dyDescent="0.25">
      <c r="A572" s="49" t="s">
        <v>2</v>
      </c>
      <c r="B572" s="53"/>
      <c r="D572" s="8"/>
      <c r="E572" s="8"/>
      <c r="F572" s="13"/>
      <c r="G572" s="58"/>
      <c r="H572" s="10"/>
      <c r="I572" s="10"/>
      <c r="J572" s="10"/>
    </row>
    <row r="573" spans="1:10" x14ac:dyDescent="0.25">
      <c r="A573" s="49" t="s">
        <v>45</v>
      </c>
      <c r="B573" s="53"/>
      <c r="D573" s="8"/>
      <c r="E573" s="8"/>
      <c r="F573" s="13"/>
      <c r="G573" s="58"/>
      <c r="H573" s="10"/>
      <c r="I573" s="10"/>
      <c r="J573" s="10"/>
    </row>
    <row r="574" spans="1:10" x14ac:dyDescent="0.25">
      <c r="A574" s="49" t="s">
        <v>174</v>
      </c>
      <c r="B574" s="53"/>
      <c r="D574" s="8"/>
      <c r="E574" s="8"/>
      <c r="F574" s="13"/>
      <c r="G574" s="58"/>
      <c r="H574" s="10"/>
      <c r="I574" s="10"/>
      <c r="J574" s="10"/>
    </row>
    <row r="575" spans="1:10" x14ac:dyDescent="0.25">
      <c r="A575" s="49" t="s">
        <v>3</v>
      </c>
      <c r="B575" s="53"/>
      <c r="D575" s="8"/>
      <c r="E575" s="8"/>
      <c r="F575" s="13"/>
      <c r="G575" s="58"/>
      <c r="H575" s="10"/>
      <c r="I575" s="10"/>
      <c r="J575" s="10"/>
    </row>
    <row r="576" spans="1:10" x14ac:dyDescent="0.25">
      <c r="A576" s="49" t="s">
        <v>4</v>
      </c>
      <c r="B576" s="53"/>
      <c r="D576" s="8"/>
      <c r="E576" s="8"/>
      <c r="F576" s="13"/>
      <c r="G576" s="58"/>
      <c r="H576" s="10"/>
      <c r="I576" s="10"/>
      <c r="J576" s="10"/>
    </row>
    <row r="577" spans="1:10" x14ac:dyDescent="0.25">
      <c r="A577" s="49" t="s">
        <v>5</v>
      </c>
      <c r="B577" s="53"/>
      <c r="D577" s="8"/>
      <c r="E577" s="8"/>
      <c r="F577" s="13"/>
      <c r="G577" s="58"/>
      <c r="H577" s="10"/>
      <c r="I577" s="10"/>
      <c r="J577" s="10"/>
    </row>
    <row r="578" spans="1:10" x14ac:dyDescent="0.25">
      <c r="A578" s="49" t="s">
        <v>6</v>
      </c>
      <c r="B578" s="53"/>
      <c r="D578" s="8"/>
      <c r="E578" s="8"/>
      <c r="F578" s="13"/>
      <c r="G578" s="58"/>
      <c r="H578" s="10"/>
      <c r="I578" s="10"/>
      <c r="J578" s="10"/>
    </row>
    <row r="579" spans="1:10" x14ac:dyDescent="0.25">
      <c r="A579" s="49" t="s">
        <v>8</v>
      </c>
      <c r="B579" s="53"/>
      <c r="D579" s="8"/>
      <c r="E579" s="8"/>
      <c r="F579" s="13"/>
      <c r="G579" s="58"/>
      <c r="H579" s="10"/>
      <c r="I579" s="10"/>
      <c r="J579" s="10"/>
    </row>
    <row r="580" spans="1:10" x14ac:dyDescent="0.25">
      <c r="A580" s="49" t="s">
        <v>10</v>
      </c>
      <c r="B580" s="53"/>
      <c r="D580" s="8"/>
      <c r="E580" s="8"/>
      <c r="F580" s="13"/>
      <c r="G580" s="58"/>
      <c r="H580" s="10"/>
      <c r="I580" s="10"/>
      <c r="J580" s="10"/>
    </row>
    <row r="581" spans="1:10" x14ac:dyDescent="0.25">
      <c r="A581" s="49" t="s">
        <v>9</v>
      </c>
      <c r="B581" s="53"/>
      <c r="D581" s="8"/>
      <c r="E581" s="8"/>
      <c r="F581" s="13"/>
      <c r="G581" s="58"/>
      <c r="H581" s="10"/>
      <c r="I581" s="10"/>
      <c r="J581" s="10"/>
    </row>
    <row r="582" spans="1:10" x14ac:dyDescent="0.25">
      <c r="A582" s="49" t="s">
        <v>211</v>
      </c>
      <c r="B582" s="53"/>
      <c r="D582" s="8"/>
      <c r="E582" s="8"/>
      <c r="F582" s="13"/>
      <c r="G582" s="58"/>
      <c r="H582" s="10"/>
      <c r="I582" s="10"/>
      <c r="J582" s="10"/>
    </row>
    <row r="583" spans="1:10" x14ac:dyDescent="0.25">
      <c r="A583" s="49" t="s">
        <v>259</v>
      </c>
      <c r="B583" s="53"/>
      <c r="D583" s="8"/>
      <c r="E583" s="8"/>
      <c r="F583" s="13"/>
      <c r="G583" s="58"/>
      <c r="H583" s="10"/>
      <c r="I583" s="10"/>
      <c r="J583" s="10"/>
    </row>
    <row r="584" spans="1:10" x14ac:dyDescent="0.25">
      <c r="A584" s="49" t="s">
        <v>214</v>
      </c>
      <c r="B584" s="53"/>
      <c r="D584" s="8"/>
      <c r="E584" s="8"/>
      <c r="F584" s="13"/>
      <c r="G584" s="58"/>
      <c r="H584" s="10"/>
      <c r="I584" s="10"/>
      <c r="J584" s="10"/>
    </row>
    <row r="585" spans="1:10" x14ac:dyDescent="0.25">
      <c r="A585" s="49" t="s">
        <v>26</v>
      </c>
      <c r="B585" s="53"/>
      <c r="D585" s="8"/>
      <c r="E585" s="8"/>
      <c r="F585" s="13"/>
      <c r="G585" s="58"/>
      <c r="H585" s="10"/>
      <c r="I585" s="10"/>
      <c r="J585" s="10"/>
    </row>
    <row r="586" spans="1:10" x14ac:dyDescent="0.25">
      <c r="A586" s="49" t="s">
        <v>25</v>
      </c>
      <c r="B586" s="53"/>
      <c r="D586" s="8"/>
      <c r="E586" s="8"/>
      <c r="F586" s="13"/>
      <c r="G586" s="58"/>
      <c r="H586" s="10"/>
      <c r="I586" s="10"/>
      <c r="J586" s="10"/>
    </row>
    <row r="587" spans="1:10" x14ac:dyDescent="0.25">
      <c r="A587" s="49" t="s">
        <v>27</v>
      </c>
      <c r="B587" s="53"/>
      <c r="D587" s="8"/>
      <c r="E587" s="8"/>
      <c r="F587" s="13"/>
      <c r="G587" s="58"/>
      <c r="H587" s="10"/>
      <c r="I587" s="10"/>
      <c r="J587" s="10"/>
    </row>
    <row r="588" spans="1:10" x14ac:dyDescent="0.25">
      <c r="A588" s="49" t="s">
        <v>28</v>
      </c>
      <c r="B588" s="53"/>
      <c r="D588" s="8"/>
      <c r="E588" s="8"/>
      <c r="F588" s="13"/>
      <c r="G588" s="58"/>
      <c r="H588" s="10"/>
      <c r="I588" s="10"/>
      <c r="J588" s="10"/>
    </row>
    <row r="589" spans="1:10" x14ac:dyDescent="0.25">
      <c r="A589" s="49" t="s">
        <v>29</v>
      </c>
      <c r="B589" s="53"/>
      <c r="D589" s="8"/>
      <c r="E589" s="8"/>
      <c r="F589" s="13"/>
      <c r="G589" s="58"/>
      <c r="H589" s="10"/>
      <c r="I589" s="10"/>
      <c r="J589" s="10"/>
    </row>
    <row r="590" spans="1:10" x14ac:dyDescent="0.25">
      <c r="A590" s="49" t="s">
        <v>30</v>
      </c>
      <c r="B590" s="53"/>
      <c r="D590" s="8"/>
      <c r="E590" s="8"/>
      <c r="F590" s="13"/>
      <c r="G590" s="58"/>
      <c r="H590" s="10"/>
      <c r="I590" s="10"/>
      <c r="J590" s="10"/>
    </row>
    <row r="591" spans="1:10" x14ac:dyDescent="0.25">
      <c r="A591" s="49" t="s">
        <v>32</v>
      </c>
      <c r="B591" s="53"/>
      <c r="D591" s="8"/>
      <c r="E591" s="8"/>
      <c r="F591" s="13"/>
      <c r="G591" s="58"/>
      <c r="H591" s="10"/>
      <c r="I591" s="10"/>
      <c r="J591" s="10"/>
    </row>
    <row r="592" spans="1:10" x14ac:dyDescent="0.25">
      <c r="A592" s="49" t="s">
        <v>33</v>
      </c>
      <c r="B592" s="53"/>
      <c r="D592" s="8"/>
      <c r="E592" s="8"/>
      <c r="F592" s="13"/>
      <c r="G592" s="58"/>
      <c r="H592" s="10"/>
      <c r="I592" s="10"/>
      <c r="J592" s="10"/>
    </row>
    <row r="593" spans="1:10" x14ac:dyDescent="0.25">
      <c r="A593" s="49" t="s">
        <v>34</v>
      </c>
      <c r="B593" s="53"/>
      <c r="D593" s="8"/>
      <c r="E593" s="8"/>
      <c r="F593" s="13"/>
      <c r="G593" s="58"/>
      <c r="H593" s="10"/>
      <c r="I593" s="10"/>
      <c r="J593" s="10"/>
    </row>
    <row r="594" spans="1:10" x14ac:dyDescent="0.25">
      <c r="A594" s="49" t="s">
        <v>64</v>
      </c>
      <c r="B594" s="53"/>
      <c r="D594" s="8"/>
      <c r="E594" s="8"/>
      <c r="F594" s="13"/>
      <c r="G594" s="58"/>
      <c r="H594" s="10"/>
      <c r="I594" s="10"/>
      <c r="J594" s="10"/>
    </row>
    <row r="595" spans="1:10" x14ac:dyDescent="0.25">
      <c r="A595" s="49" t="s">
        <v>65</v>
      </c>
      <c r="B595" s="53"/>
      <c r="D595" s="8"/>
      <c r="E595" s="8"/>
      <c r="F595" s="13"/>
      <c r="G595" s="58"/>
      <c r="H595" s="10"/>
      <c r="I595" s="10"/>
      <c r="J595" s="10"/>
    </row>
    <row r="596" spans="1:10" x14ac:dyDescent="0.25">
      <c r="A596" s="49" t="s">
        <v>52</v>
      </c>
      <c r="B596" s="53"/>
      <c r="D596" s="8"/>
      <c r="E596" s="8"/>
      <c r="F596" s="13"/>
      <c r="G596" s="58"/>
      <c r="H596" s="10"/>
      <c r="I596" s="10"/>
      <c r="J596" s="10"/>
    </row>
    <row r="597" spans="1:10" x14ac:dyDescent="0.25">
      <c r="A597" s="49" t="s">
        <v>53</v>
      </c>
      <c r="B597" s="53"/>
      <c r="D597" s="8"/>
      <c r="E597" s="8"/>
      <c r="F597" s="13"/>
      <c r="G597" s="58"/>
      <c r="H597" s="10"/>
      <c r="I597" s="10"/>
      <c r="J597" s="10"/>
    </row>
    <row r="598" spans="1:10" x14ac:dyDescent="0.25">
      <c r="A598" s="49" t="s">
        <v>54</v>
      </c>
      <c r="B598" s="53"/>
      <c r="D598" s="8"/>
      <c r="E598" s="8"/>
      <c r="F598" s="13"/>
      <c r="G598" s="58"/>
      <c r="H598" s="10"/>
      <c r="I598" s="10"/>
      <c r="J598" s="10"/>
    </row>
    <row r="599" spans="1:10" x14ac:dyDescent="0.25">
      <c r="A599" s="49" t="s">
        <v>57</v>
      </c>
      <c r="B599" s="53"/>
      <c r="D599" s="8"/>
      <c r="E599" s="8"/>
      <c r="F599" s="13"/>
      <c r="G599" s="58"/>
      <c r="H599" s="10"/>
      <c r="I599" s="10"/>
      <c r="J599" s="10"/>
    </row>
    <row r="600" spans="1:10" x14ac:dyDescent="0.25">
      <c r="A600" s="49" t="s">
        <v>55</v>
      </c>
      <c r="B600" s="53"/>
      <c r="D600" s="8"/>
      <c r="E600" s="8"/>
      <c r="F600" s="13"/>
      <c r="G600" s="58"/>
      <c r="H600" s="10"/>
      <c r="I600" s="10"/>
      <c r="J600" s="10"/>
    </row>
    <row r="601" spans="1:10" x14ac:dyDescent="0.25">
      <c r="A601" s="49" t="s">
        <v>15</v>
      </c>
      <c r="B601" s="53"/>
      <c r="D601" s="8"/>
      <c r="E601" s="8"/>
      <c r="F601" s="13"/>
      <c r="G601" s="58"/>
      <c r="H601" s="10"/>
      <c r="I601" s="10"/>
      <c r="J601" s="10"/>
    </row>
    <row r="602" spans="1:10" x14ac:dyDescent="0.25">
      <c r="A602" s="49" t="s">
        <v>47</v>
      </c>
      <c r="B602" s="53"/>
      <c r="D602" s="8"/>
      <c r="E602" s="8"/>
      <c r="F602" s="13"/>
      <c r="G602" s="58"/>
      <c r="H602" s="10"/>
      <c r="I602" s="10"/>
      <c r="J602" s="10"/>
    </row>
    <row r="603" spans="1:10" x14ac:dyDescent="0.25">
      <c r="A603" s="49" t="s">
        <v>16</v>
      </c>
      <c r="B603" s="53"/>
      <c r="D603" s="8"/>
      <c r="E603" s="8"/>
      <c r="F603" s="13"/>
      <c r="G603" s="58"/>
      <c r="H603" s="10"/>
      <c r="I603" s="10"/>
      <c r="J603" s="10"/>
    </row>
    <row r="604" spans="1:10" x14ac:dyDescent="0.25">
      <c r="A604" s="49" t="s">
        <v>17</v>
      </c>
      <c r="B604" s="53"/>
      <c r="D604" s="8"/>
      <c r="E604" s="8"/>
      <c r="F604" s="13"/>
      <c r="G604" s="58"/>
      <c r="H604" s="10"/>
      <c r="I604" s="10"/>
      <c r="J604" s="10"/>
    </row>
    <row r="605" spans="1:10" x14ac:dyDescent="0.25">
      <c r="A605" s="49" t="s">
        <v>39</v>
      </c>
      <c r="B605" s="53"/>
      <c r="D605" s="8"/>
      <c r="E605" s="8"/>
      <c r="F605" s="13"/>
      <c r="G605" s="58"/>
      <c r="H605" s="10"/>
      <c r="I605" s="10"/>
      <c r="J605" s="10"/>
    </row>
    <row r="606" spans="1:10" s="9" customFormat="1" ht="12.75" x14ac:dyDescent="0.2">
      <c r="A606" s="49" t="s">
        <v>93</v>
      </c>
      <c r="B606" s="64"/>
      <c r="C606" s="13"/>
      <c r="D606" s="8"/>
      <c r="E606" s="8"/>
      <c r="F606" s="13"/>
      <c r="G606" s="58"/>
      <c r="H606" s="10"/>
      <c r="I606" s="10"/>
      <c r="J606" s="10"/>
    </row>
    <row r="607" spans="1:10" x14ac:dyDescent="0.25">
      <c r="A607" s="49" t="s">
        <v>40</v>
      </c>
      <c r="B607" s="53"/>
      <c r="D607" s="8"/>
      <c r="E607" s="8"/>
      <c r="F607" s="13"/>
      <c r="G607" s="58"/>
      <c r="H607" s="10"/>
      <c r="I607" s="10"/>
      <c r="J607" s="10"/>
    </row>
    <row r="608" spans="1:10" x14ac:dyDescent="0.25">
      <c r="A608" s="49" t="s">
        <v>41</v>
      </c>
      <c r="B608" s="53"/>
      <c r="D608" s="8"/>
      <c r="E608" s="8"/>
      <c r="F608" s="13"/>
      <c r="G608" s="58"/>
      <c r="H608" s="10"/>
      <c r="I608" s="10"/>
      <c r="J608" s="10"/>
    </row>
    <row r="609" spans="1:10" x14ac:dyDescent="0.25">
      <c r="A609" s="49" t="s">
        <v>42</v>
      </c>
      <c r="B609" s="53"/>
      <c r="D609" s="8"/>
      <c r="E609" s="8"/>
      <c r="F609" s="13"/>
      <c r="G609" s="58"/>
      <c r="H609" s="10"/>
      <c r="I609" s="10"/>
      <c r="J609" s="10"/>
    </row>
    <row r="610" spans="1:10" x14ac:dyDescent="0.25">
      <c r="A610" s="49" t="s">
        <v>46</v>
      </c>
      <c r="B610" s="53"/>
      <c r="D610" s="8"/>
      <c r="E610" s="8"/>
      <c r="F610" s="13"/>
      <c r="G610" s="58"/>
      <c r="H610" s="10"/>
      <c r="I610" s="10"/>
      <c r="J610" s="10"/>
    </row>
    <row r="611" spans="1:10" x14ac:dyDescent="0.25">
      <c r="A611" s="49" t="s">
        <v>48</v>
      </c>
      <c r="B611" s="53"/>
      <c r="D611" s="8"/>
      <c r="E611" s="8"/>
      <c r="F611" s="13"/>
      <c r="G611" s="58"/>
      <c r="H611" s="10"/>
      <c r="I611" s="10"/>
      <c r="J611" s="10"/>
    </row>
    <row r="612" spans="1:10" x14ac:dyDescent="0.25">
      <c r="A612" s="49" t="s">
        <v>49</v>
      </c>
      <c r="B612" s="53"/>
      <c r="D612" s="8"/>
      <c r="E612" s="8"/>
      <c r="F612" s="13"/>
      <c r="G612" s="58"/>
      <c r="H612" s="10"/>
      <c r="I612" s="10"/>
      <c r="J612" s="10"/>
    </row>
    <row r="613" spans="1:10" x14ac:dyDescent="0.25">
      <c r="A613" s="49" t="s">
        <v>44</v>
      </c>
      <c r="B613" s="53"/>
      <c r="D613" s="8"/>
      <c r="E613" s="8"/>
      <c r="F613" s="13"/>
      <c r="G613" s="58"/>
      <c r="H613" s="10"/>
      <c r="I613" s="10"/>
      <c r="J613" s="10"/>
    </row>
    <row r="614" spans="1:10" x14ac:dyDescent="0.25">
      <c r="A614" s="49" t="s">
        <v>56</v>
      </c>
      <c r="B614" s="53"/>
      <c r="D614" s="8"/>
      <c r="E614" s="8"/>
      <c r="F614" s="13"/>
      <c r="G614" s="58"/>
      <c r="H614" s="10"/>
      <c r="I614" s="10"/>
      <c r="J614" s="10"/>
    </row>
    <row r="615" spans="1:10" x14ac:dyDescent="0.25">
      <c r="A615" s="63" t="s">
        <v>322</v>
      </c>
      <c r="B615" s="53"/>
      <c r="D615" s="8"/>
      <c r="E615" s="8"/>
      <c r="F615" s="13"/>
      <c r="G615" s="58"/>
      <c r="H615" s="10"/>
      <c r="I615" s="10"/>
      <c r="J615" s="10"/>
    </row>
    <row r="616" spans="1:10" x14ac:dyDescent="0.25">
      <c r="A616" s="63" t="s">
        <v>323</v>
      </c>
      <c r="B616" s="53"/>
      <c r="D616" s="8"/>
      <c r="E616" s="8"/>
      <c r="F616" s="13"/>
      <c r="G616" s="58"/>
      <c r="H616" s="10"/>
      <c r="I616" s="10"/>
      <c r="J616" s="10"/>
    </row>
    <row r="617" spans="1:10" x14ac:dyDescent="0.25">
      <c r="A617" s="63" t="s">
        <v>324</v>
      </c>
      <c r="B617" s="53"/>
      <c r="D617" s="8"/>
      <c r="E617" s="8"/>
      <c r="F617" s="13"/>
      <c r="G617" s="58"/>
      <c r="H617" s="10"/>
      <c r="I617" s="10"/>
      <c r="J617" s="10"/>
    </row>
    <row r="618" spans="1:10" x14ac:dyDescent="0.25">
      <c r="A618" s="49"/>
    </row>
    <row r="619" spans="1:10" x14ac:dyDescent="0.25">
      <c r="A619" s="49"/>
    </row>
    <row r="620" spans="1:10" x14ac:dyDescent="0.25">
      <c r="A620" s="49" t="s">
        <v>335</v>
      </c>
    </row>
    <row r="622" spans="1:10" x14ac:dyDescent="0.25">
      <c r="A622" s="49"/>
      <c r="B622" s="3"/>
      <c r="C622" s="8"/>
    </row>
    <row r="624" spans="1:10" x14ac:dyDescent="0.25">
      <c r="A624" s="49"/>
      <c r="B624" s="3"/>
      <c r="C624" s="8"/>
    </row>
    <row r="625" spans="1:3" x14ac:dyDescent="0.25">
      <c r="A625" s="49"/>
      <c r="B625" s="3"/>
      <c r="C625" s="23"/>
    </row>
    <row r="626" spans="1:3" x14ac:dyDescent="0.25">
      <c r="A626" s="49"/>
      <c r="B626" s="3"/>
      <c r="C626" s="23"/>
    </row>
    <row r="627" spans="1:3" x14ac:dyDescent="0.25">
      <c r="A627" s="49"/>
      <c r="B627" s="3"/>
      <c r="C627" s="8"/>
    </row>
    <row r="628" spans="1:3" x14ac:dyDescent="0.25">
      <c r="C628" s="8"/>
    </row>
    <row r="629" spans="1:3" x14ac:dyDescent="0.25">
      <c r="A629" s="49"/>
      <c r="B629" s="3"/>
      <c r="C629" s="8"/>
    </row>
    <row r="630" spans="1:3" x14ac:dyDescent="0.25">
      <c r="C630" s="8"/>
    </row>
    <row r="631" spans="1:3" x14ac:dyDescent="0.25">
      <c r="B631" s="3"/>
      <c r="C631" s="8"/>
    </row>
    <row r="633" spans="1:3" x14ac:dyDescent="0.25">
      <c r="A633" s="51"/>
      <c r="C633" s="24"/>
    </row>
    <row r="635" spans="1:3" ht="15.75" customHeight="1" x14ac:dyDescent="0.25"/>
    <row r="636" spans="1:3" ht="15.75" customHeight="1" x14ac:dyDescent="0.25"/>
    <row r="637" spans="1:3" ht="15.75" customHeight="1" x14ac:dyDescent="0.25"/>
    <row r="638" spans="1:3" ht="15.75" customHeight="1" x14ac:dyDescent="0.25"/>
    <row r="639" spans="1:3" ht="15.75" customHeight="1" x14ac:dyDescent="0.25"/>
    <row r="640" spans="1:3"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sheetData>
  <mergeCells count="1">
    <mergeCell ref="A4:C4"/>
  </mergeCells>
  <hyperlinks>
    <hyperlink ref="A445" r:id="rId1"/>
    <hyperlink ref="A525" r:id="rId2"/>
    <hyperlink ref="A446" r:id="rId3"/>
    <hyperlink ref="A447" r:id="rId4"/>
    <hyperlink ref="A580" r:id="rId5"/>
    <hyperlink ref="A579" r:id="rId6"/>
    <hyperlink ref="A581" r:id="rId7"/>
    <hyperlink ref="A578" r:id="rId8"/>
    <hyperlink ref="A577" r:id="rId9"/>
    <hyperlink ref="A576" r:id="rId10"/>
    <hyperlink ref="A575" r:id="rId11"/>
    <hyperlink ref="A572" r:id="rId12"/>
    <hyperlink ref="A592" r:id="rId13"/>
    <hyperlink ref="A586" r:id="rId14"/>
    <hyperlink ref="A585" r:id="rId15"/>
    <hyperlink ref="A587" r:id="rId16"/>
    <hyperlink ref="A588" r:id="rId17"/>
    <hyperlink ref="A589" r:id="rId18"/>
    <hyperlink ref="A590" r:id="rId19"/>
    <hyperlink ref="A591" r:id="rId20"/>
    <hyperlink ref="A593" r:id="rId21"/>
    <hyperlink ref="A604" r:id="rId22"/>
    <hyperlink ref="A601" r:id="rId23"/>
    <hyperlink ref="A605" r:id="rId24"/>
    <hyperlink ref="A571" r:id="rId25"/>
    <hyperlink ref="A573" r:id="rId26"/>
    <hyperlink ref="A610" r:id="rId27" location="1E-15"/>
    <hyperlink ref="A602" r:id="rId28"/>
    <hyperlink ref="A611" r:id="rId29"/>
    <hyperlink ref="A612" r:id="rId30"/>
    <hyperlink ref="A613" r:id="rId31"/>
    <hyperlink ref="A564" r:id="rId32"/>
    <hyperlink ref="A565" r:id="rId33"/>
    <hyperlink ref="A596" r:id="rId34"/>
    <hyperlink ref="A597" r:id="rId35"/>
    <hyperlink ref="A598" r:id="rId36"/>
    <hyperlink ref="A607" r:id="rId37"/>
    <hyperlink ref="A600" r:id="rId38"/>
    <hyperlink ref="A599" r:id="rId39"/>
    <hyperlink ref="A594" r:id="rId40"/>
    <hyperlink ref="A595" r:id="rId41"/>
    <hyperlink ref="A614" r:id="rId42"/>
    <hyperlink ref="A563" r:id="rId43"/>
    <hyperlink ref="A526" r:id="rId44"/>
    <hyperlink ref="A527" r:id="rId45"/>
    <hyperlink ref="A528" r:id="rId46"/>
    <hyperlink ref="A529" r:id="rId47"/>
    <hyperlink ref="A530" r:id="rId48"/>
    <hyperlink ref="A567" r:id="rId49"/>
    <hyperlink ref="A550" r:id="rId50"/>
    <hyperlink ref="A557" r:id="rId51"/>
    <hyperlink ref="A558" r:id="rId52"/>
    <hyperlink ref="A559" r:id="rId53"/>
    <hyperlink ref="A560" r:id="rId54"/>
    <hyperlink ref="A561" r:id="rId55"/>
    <hyperlink ref="A562" r:id="rId56"/>
    <hyperlink ref="A608" r:id="rId57"/>
    <hyperlink ref="A609" r:id="rId58"/>
    <hyperlink ref="A552" r:id="rId59"/>
    <hyperlink ref="A551" r:id="rId60"/>
    <hyperlink ref="A606" r:id="rId61"/>
    <hyperlink ref="A549" r:id="rId62"/>
    <hyperlink ref="A548" r:id="rId63"/>
    <hyperlink ref="A574" r:id="rId64"/>
    <hyperlink ref="A570" r:id="rId65"/>
    <hyperlink ref="A569" r:id="rId66"/>
    <hyperlink ref="A568" r:id="rId67"/>
    <hyperlink ref="A566" r:id="rId68"/>
    <hyperlink ref="A582" r:id="rId69"/>
    <hyperlink ref="A603" r:id="rId70"/>
    <hyperlink ref="A583" r:id="rId71" display="https://en.wikipedia.org/wiki/Spheroid"/>
    <hyperlink ref="A584" r:id="rId72"/>
    <hyperlink ref="A554" r:id="rId73"/>
    <hyperlink ref="A555" r:id="rId74"/>
    <hyperlink ref="A556" r:id="rId75"/>
    <hyperlink ref="A553" r:id="rId76"/>
    <hyperlink ref="A536" r:id="rId77"/>
    <hyperlink ref="A538" r:id="rId78"/>
    <hyperlink ref="A535" r:id="rId79"/>
    <hyperlink ref="A534" r:id="rId80"/>
    <hyperlink ref="A537" r:id="rId81"/>
    <hyperlink ref="A539" r:id="rId82"/>
    <hyperlink ref="A540" r:id="rId83"/>
    <hyperlink ref="A541" r:id="rId84"/>
    <hyperlink ref="A533" r:id="rId85"/>
    <hyperlink ref="A542" r:id="rId86"/>
    <hyperlink ref="A545" r:id="rId87"/>
    <hyperlink ref="A546" r:id="rId88"/>
    <hyperlink ref="A547" r:id="rId89"/>
    <hyperlink ref="A543" r:id="rId90"/>
    <hyperlink ref="A544" r:id="rId91"/>
    <hyperlink ref="A616" r:id="rId92"/>
    <hyperlink ref="A617" r:id="rId93"/>
    <hyperlink ref="A615" r:id="rId94"/>
    <hyperlink ref="A531" r:id="rId95"/>
    <hyperlink ref="A532" r:id="rId96"/>
    <hyperlink ref="A503" r:id="rId97"/>
    <hyperlink ref="A498" r:id="rId98"/>
    <hyperlink ref="A475" r:id="rId99"/>
    <hyperlink ref="A461" r:id="rId100"/>
    <hyperlink ref="A502" r:id="rId101"/>
    <hyperlink ref="A450" r:id="rId102"/>
    <hyperlink ref="A451" r:id="rId103"/>
    <hyperlink ref="A482" r:id="rId104"/>
    <hyperlink ref="A479" r:id="rId105"/>
    <hyperlink ref="A466" r:id="rId106"/>
    <hyperlink ref="A469" r:id="rId107"/>
    <hyperlink ref="A511" r:id="rId108"/>
    <hyperlink ref="A468" r:id="rId109"/>
    <hyperlink ref="A490" r:id="rId110"/>
    <hyperlink ref="A480" r:id="rId111"/>
    <hyperlink ref="A476" r:id="rId112"/>
    <hyperlink ref="A457" r:id="rId113"/>
    <hyperlink ref="A487" r:id="rId114"/>
    <hyperlink ref="A521" r:id="rId115"/>
    <hyperlink ref="A465" r:id="rId116"/>
    <hyperlink ref="A454" r:id="rId117"/>
    <hyperlink ref="A485" r:id="rId118"/>
    <hyperlink ref="A494" r:id="rId119" location="1E-15"/>
    <hyperlink ref="A509" r:id="rId120"/>
    <hyperlink ref="A477" r:id="rId121"/>
    <hyperlink ref="A474" r:id="rId122"/>
    <hyperlink ref="A515" r:id="rId123"/>
    <hyperlink ref="A516" r:id="rId124"/>
    <hyperlink ref="A486" r:id="rId125"/>
    <hyperlink ref="A456" r:id="rId126"/>
    <hyperlink ref="A506" r:id="rId127"/>
    <hyperlink ref="A510" r:id="rId128"/>
    <hyperlink ref="A459" r:id="rId129"/>
    <hyperlink ref="A467" r:id="rId130"/>
    <hyperlink ref="A500" r:id="rId131"/>
    <hyperlink ref="A508" r:id="rId132"/>
    <hyperlink ref="A491" r:id="rId133"/>
    <hyperlink ref="A520" r:id="rId134"/>
    <hyperlink ref="A483" r:id="rId135"/>
    <hyperlink ref="A484" r:id="rId136"/>
    <hyperlink ref="A460" r:id="rId137"/>
    <hyperlink ref="A499" r:id="rId138"/>
    <hyperlink ref="A497" r:id="rId139"/>
    <hyperlink ref="A452" r:id="rId140"/>
    <hyperlink ref="A458" r:id="rId141"/>
    <hyperlink ref="A507" r:id="rId142"/>
    <hyperlink ref="A453" r:id="rId143"/>
    <hyperlink ref="A472" r:id="rId144"/>
    <hyperlink ref="A517" r:id="rId145"/>
    <hyperlink ref="A518" r:id="rId146"/>
    <hyperlink ref="A519" r:id="rId147"/>
    <hyperlink ref="A455" r:id="rId148"/>
    <hyperlink ref="A488" r:id="rId149"/>
    <hyperlink ref="A463" r:id="rId150"/>
    <hyperlink ref="A512" r:id="rId151"/>
    <hyperlink ref="A493" r:id="rId152"/>
    <hyperlink ref="A504" r:id="rId153"/>
    <hyperlink ref="A505" r:id="rId154"/>
    <hyperlink ref="A492" r:id="rId155"/>
    <hyperlink ref="A478" r:id="rId156"/>
    <hyperlink ref="A513" r:id="rId157"/>
    <hyperlink ref="A473" r:id="rId158"/>
    <hyperlink ref="A470" r:id="rId159"/>
    <hyperlink ref="A464" r:id="rId160"/>
    <hyperlink ref="A471" r:id="rId161"/>
    <hyperlink ref="A514" r:id="rId162"/>
    <hyperlink ref="A462" r:id="rId163"/>
    <hyperlink ref="A481" r:id="rId164"/>
    <hyperlink ref="A501" r:id="rId165"/>
    <hyperlink ref="A489" r:id="rId166"/>
    <hyperlink ref="A495" r:id="rId167"/>
    <hyperlink ref="A496" r:id="rId168"/>
    <hyperlink ref="A524" r:id="rId169"/>
    <hyperlink ref="A522" r:id="rId170"/>
    <hyperlink ref="A523" r:id="rId171"/>
  </hyperlinks>
  <pageMargins left="0.7" right="0.7" top="0.75" bottom="0.75" header="0.3" footer="0.3"/>
  <pageSetup orientation="portrait" r:id="rId172"/>
  <drawing r:id="rId173"/>
  <webPublishItems count="1">
    <webPublishItem id="12973" divId="nature-force_12973" sourceType="range" sourceRef="A1:C621" destinationFile="D:\^Data\Energy\^Data\massflux\nature-force.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Pesan-01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2016-01-29T01:53:05Z</dcterms:created>
  <dcterms:modified xsi:type="dcterms:W3CDTF">2026-01-25T13:40:11Z</dcterms:modified>
</cp:coreProperties>
</file>